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948" windowWidth="14808" windowHeight="7176" activeTab="1"/>
  </bookViews>
  <sheets>
    <sheet name="01.01-30.06" sheetId="21" r:id="rId1"/>
    <sheet name="01.07-31.12" sheetId="22" r:id="rId2"/>
    <sheet name="кап.ремонт" sheetId="23" r:id="rId3"/>
  </sheets>
  <calcPr calcId="125725" refMode="R1C1"/>
</workbook>
</file>

<file path=xl/calcChain.xml><?xml version="1.0" encoding="utf-8"?>
<calcChain xmlns="http://schemas.openxmlformats.org/spreadsheetml/2006/main">
  <c r="E20" i="22"/>
  <c r="B17" i="21"/>
  <c r="B9" i="22"/>
  <c r="B8"/>
  <c r="E8" s="1"/>
  <c r="E9" i="21"/>
  <c r="B9"/>
  <c r="B10" l="1"/>
  <c r="B13" i="23"/>
  <c r="B17" i="22" s="1"/>
  <c r="B18"/>
  <c r="E9" l="1"/>
  <c r="E10" i="21"/>
  <c r="B14"/>
  <c r="B14" i="22" l="1"/>
  <c r="B10"/>
  <c r="B11" i="21"/>
  <c r="C10" i="22" l="1"/>
  <c r="D9"/>
  <c r="D10" i="21"/>
  <c r="E10" i="22" l="1"/>
  <c r="E21" s="1"/>
  <c r="E13" l="1"/>
  <c r="E14" s="1"/>
  <c r="C11" i="21" l="1"/>
  <c r="B12" i="22" l="1"/>
  <c r="B15"/>
  <c r="B13" s="1"/>
  <c r="E11" i="21"/>
  <c r="E15" l="1"/>
  <c r="E16" s="1"/>
</calcChain>
</file>

<file path=xl/sharedStrings.xml><?xml version="1.0" encoding="utf-8"?>
<sst xmlns="http://schemas.openxmlformats.org/spreadsheetml/2006/main" count="93" uniqueCount="48">
  <si>
    <t>www.partnersv-pr.ru</t>
  </si>
  <si>
    <t>адрес сайта компании:</t>
  </si>
  <si>
    <t>Статья</t>
  </si>
  <si>
    <t xml:space="preserve">Содержание общего имущества </t>
  </si>
  <si>
    <t>Текущий ремонт</t>
  </si>
  <si>
    <t>по счетчикам тепловой энергии</t>
  </si>
  <si>
    <t>Всего</t>
  </si>
  <si>
    <t>Расшифровка статьи расходов "Содержание общего имущества"</t>
  </si>
  <si>
    <t>Расшифровка статьи расходов "Текущий ремонт"</t>
  </si>
  <si>
    <t>Доходы</t>
  </si>
  <si>
    <t>Расходы</t>
  </si>
  <si>
    <t>ВЫПОЛНЕНО, руб.</t>
  </si>
  <si>
    <t>ОПЛАЧЕНО, руб.</t>
  </si>
  <si>
    <t>Сумма, руб.</t>
  </si>
  <si>
    <t xml:space="preserve">Наименование выполненных работ </t>
  </si>
  <si>
    <t>Итого "Содержание общего имущества"</t>
  </si>
  <si>
    <t>Итого статья "Содержание"</t>
  </si>
  <si>
    <t>Итого статья "Текущий ремонт"</t>
  </si>
  <si>
    <t>Согласно, Постановления Правительства РФ от 03.04.2013 N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</si>
  <si>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СПРАВОЧНО:</t>
  </si>
  <si>
    <t xml:space="preserve">НАЧИСЛЕНО,  руб. </t>
  </si>
  <si>
    <t>По собираемости</t>
  </si>
  <si>
    <r>
      <t>Общая площадь дома, м</t>
    </r>
    <r>
      <rPr>
        <vertAlign val="superscript"/>
        <sz val="11"/>
        <color theme="1"/>
        <rFont val="Times New Roman"/>
        <family val="1"/>
        <charset val="204"/>
      </rPr>
      <t>2</t>
    </r>
  </si>
  <si>
    <t>Расшифровка статьи расходов "Капитальный ремонт"</t>
  </si>
  <si>
    <t>Итого статья "Капитальный ремонт"</t>
  </si>
  <si>
    <t>Затраты на выполнение капитального ремонтав МКД</t>
  </si>
  <si>
    <t>адрес: ул. Маяковского, д. 3</t>
  </si>
  <si>
    <t>Остаток денежных средств по капитальному ремонту на спец. счете дома на 01.01.2022г.</t>
  </si>
  <si>
    <r>
      <t>31.08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</si>
  <si>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Утвержденный тариф на содержание и текущий ремонт с 01.07.2021г. по 30.06.2022г.</t>
  </si>
  <si>
    <t>ООО «ПАРТНЕР-СВ»</t>
  </si>
  <si>
    <t>Отчет о финансово-хозяйственной деятельности МКД за 2-е полугодие 2022г.</t>
  </si>
  <si>
    <t>Отчет о финансово-хозяйственной деятельности МКД за 1-е полугодие 2022г.</t>
  </si>
  <si>
    <t xml:space="preserve">Переходящий остаток задолженности по дому на 01.01.2022г.                                          В т.ч.                                                                                        </t>
  </si>
  <si>
    <t>По текущему ремонту выполненному  во 2-м полугодии 2021 года, с учетом коррректировки</t>
  </si>
  <si>
    <t xml:space="preserve">Переходящий остаток на 01.07.2022г.                                                                                                                               </t>
  </si>
  <si>
    <t>Утвержденный тариф на содержание и текущий ремонт с 01.07.2022г. по 30.06.2023г.</t>
  </si>
  <si>
    <r>
      <t>29.33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</si>
  <si>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 xml:space="preserve">Переходящий остаток задолженности по дому на 01.07.2022г.                                          </t>
  </si>
  <si>
    <t xml:space="preserve">Переходящий остаток на 01.01.2023г.                                                                                                                               </t>
  </si>
  <si>
    <t>По текущему ремонту выполненному  во 2-м полугодии 2022 года.</t>
  </si>
  <si>
    <t>Остаток денежных средств по капитальному ремонту на спец. счете дома на 01.01.2023г.</t>
  </si>
  <si>
    <t>Отчет за 2022г. по затратам на капитальный ремонт</t>
  </si>
  <si>
    <r>
      <t>8.98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</si>
  <si>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Утвержденный тариф на капитальный ремонт с 01.01.2022г. по 31.12.2022г.</t>
  </si>
  <si>
    <t>Герметизация межпанельных швов (188 п.м.) Кв. №4,18,54,4-й подъезд и 4, 5 этаж)</t>
  </si>
  <si>
    <t>Замена входных дверей во втором подъезде</t>
  </si>
  <si>
    <t>Замена ст. ГВС, ХВС в кв. №2,5,8,11,14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</si>
</sst>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00000"/>
  </numFmts>
  <fonts count="18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0" fontId="2" fillId="0" borderId="0" xfId="0" applyFont="1" applyBorder="1"/>
    <xf numFmtId="164" fontId="2" fillId="0" borderId="0" xfId="0" applyNumberFormat="1" applyFont="1" applyBorder="1"/>
    <xf numFmtId="0" fontId="2" fillId="0" borderId="0" xfId="0" applyFont="1" applyAlignment="1">
      <alignment horizontal="center" vertical="center"/>
    </xf>
    <xf numFmtId="3" fontId="2" fillId="0" borderId="0" xfId="0" applyNumberFormat="1" applyFont="1" applyBorder="1"/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0" xfId="0" applyFont="1" applyFill="1"/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8" fillId="0" borderId="1" xfId="1" applyFont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4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2" fillId="0" borderId="4" xfId="0" applyFont="1" applyBorder="1"/>
    <xf numFmtId="0" fontId="8" fillId="0" borderId="6" xfId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165" fontId="2" fillId="0" borderId="6" xfId="0" applyNumberFormat="1" applyFont="1" applyBorder="1" applyAlignment="1">
      <alignment horizontal="center" vertical="center"/>
    </xf>
    <xf numFmtId="0" fontId="1" fillId="0" borderId="0" xfId="0" applyFont="1" applyBorder="1"/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4" fontId="2" fillId="0" borderId="0" xfId="0" applyNumberFormat="1" applyFont="1"/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13" fillId="0" borderId="5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artnersv-pr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artnersv-pr.r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zoomScale="80" zoomScaleNormal="80" zoomScalePageLayoutView="85" workbookViewId="0">
      <selection activeCell="B20" sqref="B20"/>
    </sheetView>
  </sheetViews>
  <sheetFormatPr defaultColWidth="8.88671875" defaultRowHeight="15.6"/>
  <cols>
    <col min="1" max="1" width="32" style="2" customWidth="1"/>
    <col min="2" max="2" width="16.77734375" style="62" customWidth="1"/>
    <col min="3" max="3" width="13.6640625" style="2" customWidth="1"/>
    <col min="4" max="4" width="39.88671875" style="2" customWidth="1"/>
    <col min="5" max="5" width="15.88671875" style="1" customWidth="1"/>
    <col min="6" max="6" width="11.21875" style="1" customWidth="1"/>
    <col min="7" max="7" width="10.44140625" style="1" bestFit="1" customWidth="1"/>
    <col min="8" max="8" width="8.88671875" style="1"/>
    <col min="9" max="9" width="11" style="1" customWidth="1"/>
    <col min="10" max="10" width="9.88671875" style="1" bestFit="1" customWidth="1"/>
    <col min="11" max="16384" width="8.88671875" style="1"/>
  </cols>
  <sheetData>
    <row r="1" spans="1:7">
      <c r="A1" s="26" t="s">
        <v>30</v>
      </c>
      <c r="B1" s="57" t="s">
        <v>1</v>
      </c>
      <c r="C1" s="27"/>
      <c r="D1" s="28" t="s">
        <v>0</v>
      </c>
      <c r="E1" s="27"/>
    </row>
    <row r="2" spans="1:7">
      <c r="A2" s="35"/>
      <c r="B2" s="58" t="s">
        <v>5</v>
      </c>
      <c r="C2" s="27"/>
      <c r="D2" s="33"/>
      <c r="E2" s="32"/>
    </row>
    <row r="3" spans="1:7" ht="27.6" customHeight="1">
      <c r="A3" s="65" t="s">
        <v>32</v>
      </c>
      <c r="B3" s="65"/>
      <c r="C3" s="65"/>
      <c r="D3" s="66"/>
      <c r="E3" s="32"/>
    </row>
    <row r="4" spans="1:7" ht="19.2" customHeight="1">
      <c r="A4" s="67" t="s">
        <v>26</v>
      </c>
      <c r="B4" s="67"/>
      <c r="C4" s="67"/>
      <c r="D4" s="68"/>
      <c r="E4" s="32"/>
    </row>
    <row r="5" spans="1:7">
      <c r="A5" s="68"/>
      <c r="B5" s="70"/>
      <c r="C5" s="70"/>
      <c r="D5" s="70"/>
      <c r="E5" s="71"/>
    </row>
    <row r="6" spans="1:7" ht="60" customHeight="1">
      <c r="A6" s="77" t="s">
        <v>22</v>
      </c>
      <c r="B6" s="78"/>
      <c r="C6" s="64">
        <v>3229.6</v>
      </c>
      <c r="D6" s="25" t="s">
        <v>29</v>
      </c>
      <c r="E6" s="47" t="s">
        <v>28</v>
      </c>
    </row>
    <row r="7" spans="1:7">
      <c r="A7" s="72" t="s">
        <v>9</v>
      </c>
      <c r="B7" s="72"/>
      <c r="C7" s="72"/>
      <c r="D7" s="73" t="s">
        <v>10</v>
      </c>
      <c r="E7" s="73"/>
    </row>
    <row r="8" spans="1:7" ht="31.2">
      <c r="A8" s="9" t="s">
        <v>2</v>
      </c>
      <c r="B8" s="7" t="s">
        <v>20</v>
      </c>
      <c r="C8" s="7" t="s">
        <v>12</v>
      </c>
      <c r="D8" s="7" t="s">
        <v>2</v>
      </c>
      <c r="E8" s="7" t="s">
        <v>11</v>
      </c>
    </row>
    <row r="9" spans="1:7" ht="38.4" customHeight="1">
      <c r="A9" s="14" t="s">
        <v>3</v>
      </c>
      <c r="B9" s="15">
        <f>C6*6*22.08</f>
        <v>427857.40799999994</v>
      </c>
      <c r="C9" s="15">
        <v>540172.02</v>
      </c>
      <c r="D9" s="14" t="s">
        <v>3</v>
      </c>
      <c r="E9" s="15">
        <f>B9*6%+B9</f>
        <v>453528.85247999994</v>
      </c>
    </row>
    <row r="10" spans="1:7" s="10" customFormat="1" ht="27.6" customHeight="1">
      <c r="A10" s="14" t="s">
        <v>4</v>
      </c>
      <c r="B10" s="15">
        <f>C6*9*6</f>
        <v>174398.4</v>
      </c>
      <c r="C10" s="15">
        <v>0</v>
      </c>
      <c r="D10" s="14" t="str">
        <f t="shared" ref="D10" si="0">A10</f>
        <v>Текущий ремонт</v>
      </c>
      <c r="E10" s="15">
        <f>E20</f>
        <v>0</v>
      </c>
    </row>
    <row r="11" spans="1:7" s="11" customFormat="1" ht="23.4" customHeight="1">
      <c r="A11" s="16" t="s">
        <v>16</v>
      </c>
      <c r="B11" s="17">
        <f>SUM(B9:B10)</f>
        <v>602255.80799999996</v>
      </c>
      <c r="C11" s="17">
        <f>SUM(C9:C10)</f>
        <v>540172.02</v>
      </c>
      <c r="D11" s="16" t="s">
        <v>16</v>
      </c>
      <c r="E11" s="17">
        <f>SUM(E9:E10)</f>
        <v>453528.85247999994</v>
      </c>
    </row>
    <row r="12" spans="1:7" s="11" customFormat="1" ht="27.6" customHeight="1">
      <c r="A12" s="43"/>
      <c r="B12" s="46"/>
      <c r="C12" s="46"/>
      <c r="D12" s="42"/>
      <c r="E12" s="44"/>
    </row>
    <row r="13" spans="1:7" s="12" customFormat="1" ht="20.399999999999999" customHeight="1">
      <c r="A13" s="74" t="s">
        <v>19</v>
      </c>
      <c r="B13" s="75"/>
      <c r="C13" s="76"/>
      <c r="D13" s="69" t="s">
        <v>7</v>
      </c>
      <c r="E13" s="69"/>
      <c r="F13" s="18"/>
      <c r="G13" s="18"/>
    </row>
    <row r="14" spans="1:7" s="6" customFormat="1" ht="64.8">
      <c r="A14" s="38" t="s">
        <v>33</v>
      </c>
      <c r="B14" s="37">
        <f>B15+B16</f>
        <v>691175.55</v>
      </c>
      <c r="C14" s="31"/>
      <c r="D14" s="7" t="s">
        <v>14</v>
      </c>
      <c r="E14" s="19" t="s">
        <v>13</v>
      </c>
      <c r="G14" s="36"/>
    </row>
    <row r="15" spans="1:7" s="6" customFormat="1" ht="108" customHeight="1">
      <c r="A15" s="13" t="s">
        <v>34</v>
      </c>
      <c r="B15" s="59">
        <v>-38941.72</v>
      </c>
      <c r="C15" s="30"/>
      <c r="D15" s="24" t="s">
        <v>18</v>
      </c>
      <c r="E15" s="19">
        <f>E11</f>
        <v>453528.85247999994</v>
      </c>
    </row>
    <row r="16" spans="1:7" ht="31.2">
      <c r="A16" s="13" t="s">
        <v>21</v>
      </c>
      <c r="B16" s="59">
        <v>730117.27</v>
      </c>
      <c r="C16" s="30"/>
      <c r="D16" s="16" t="s">
        <v>15</v>
      </c>
      <c r="E16" s="20">
        <f>E15</f>
        <v>453528.85247999994</v>
      </c>
      <c r="F16" s="21"/>
    </row>
    <row r="17" spans="1:10" ht="32.4">
      <c r="A17" s="45" t="s">
        <v>35</v>
      </c>
      <c r="B17" s="37">
        <f>B14+B11-C11</f>
        <v>753259.33799999999</v>
      </c>
      <c r="C17" s="31"/>
      <c r="D17" s="69" t="s">
        <v>8</v>
      </c>
      <c r="E17" s="69"/>
      <c r="J17" s="39"/>
    </row>
    <row r="18" spans="1:10" ht="16.2">
      <c r="A18" s="83" t="s">
        <v>19</v>
      </c>
      <c r="B18" s="83"/>
      <c r="C18" s="84"/>
      <c r="D18" s="38" t="s">
        <v>14</v>
      </c>
      <c r="E18" s="37" t="s">
        <v>13</v>
      </c>
    </row>
    <row r="19" spans="1:10" ht="43.2">
      <c r="A19" s="56" t="s">
        <v>27</v>
      </c>
      <c r="B19" s="55">
        <v>1403185.2</v>
      </c>
      <c r="C19" s="52"/>
      <c r="D19" s="38"/>
      <c r="E19" s="37"/>
    </row>
    <row r="20" spans="1:10">
      <c r="A20" s="8"/>
      <c r="B20" s="60"/>
      <c r="C20" s="31"/>
      <c r="D20" s="16" t="s">
        <v>17</v>
      </c>
      <c r="E20" s="22">
        <v>0</v>
      </c>
    </row>
    <row r="21" spans="1:10">
      <c r="A21" s="8"/>
      <c r="B21" s="61"/>
      <c r="C21" s="31"/>
      <c r="D21" s="1"/>
    </row>
    <row r="22" spans="1:10">
      <c r="A22" s="81"/>
      <c r="B22" s="81"/>
      <c r="C22" s="31"/>
      <c r="D22" s="1"/>
    </row>
    <row r="23" spans="1:10">
      <c r="A23" s="80"/>
      <c r="B23" s="80"/>
      <c r="C23" s="31"/>
      <c r="D23" s="3"/>
    </row>
    <row r="24" spans="1:10">
      <c r="A24" s="79"/>
      <c r="B24" s="79"/>
      <c r="C24" s="8"/>
      <c r="D24" s="3"/>
      <c r="E24" s="4"/>
      <c r="F24" s="39"/>
    </row>
    <row r="25" spans="1:10">
      <c r="A25" s="79"/>
      <c r="B25" s="79"/>
      <c r="C25" s="8"/>
    </row>
    <row r="26" spans="1:10">
      <c r="A26" s="82"/>
      <c r="B26" s="82"/>
      <c r="C26" s="8"/>
    </row>
    <row r="27" spans="1:10">
      <c r="A27" s="79"/>
      <c r="B27" s="79"/>
      <c r="C27" s="8"/>
    </row>
    <row r="28" spans="1:10">
      <c r="A28" s="80"/>
      <c r="B28" s="80"/>
      <c r="C28" s="8"/>
    </row>
    <row r="29" spans="1:10" s="23" customFormat="1">
      <c r="A29" s="2"/>
      <c r="B29" s="62"/>
      <c r="C29" s="8"/>
      <c r="D29" s="2"/>
      <c r="E29" s="1"/>
      <c r="F29" s="1"/>
    </row>
    <row r="30" spans="1:10" ht="20.399999999999999" customHeight="1">
      <c r="C30" s="8"/>
    </row>
    <row r="31" spans="1:10" ht="23.4" customHeight="1">
      <c r="C31" s="8"/>
    </row>
    <row r="32" spans="1:10" ht="33" customHeight="1">
      <c r="C32" s="8"/>
      <c r="F32" s="23"/>
    </row>
    <row r="34" spans="3:4" ht="21" customHeight="1"/>
    <row r="36" spans="3:4" ht="18.75" customHeight="1"/>
    <row r="37" spans="3:4" ht="31.95" customHeight="1"/>
    <row r="38" spans="3:4">
      <c r="C38" s="5"/>
    </row>
    <row r="47" spans="3:4">
      <c r="D47" s="3"/>
    </row>
  </sheetData>
  <mergeCells count="17">
    <mergeCell ref="D17:E17"/>
    <mergeCell ref="A27:B27"/>
    <mergeCell ref="A28:B28"/>
    <mergeCell ref="A22:B22"/>
    <mergeCell ref="A23:B23"/>
    <mergeCell ref="A24:B24"/>
    <mergeCell ref="A25:B25"/>
    <mergeCell ref="A26:B26"/>
    <mergeCell ref="A18:C18"/>
    <mergeCell ref="A3:D3"/>
    <mergeCell ref="A4:D4"/>
    <mergeCell ref="D13:E13"/>
    <mergeCell ref="A5:E5"/>
    <mergeCell ref="A7:C7"/>
    <mergeCell ref="D7:E7"/>
    <mergeCell ref="A13:C13"/>
    <mergeCell ref="A6:B6"/>
  </mergeCells>
  <hyperlinks>
    <hyperlink ref="D1" r:id="rId1"/>
  </hyperlinks>
  <printOptions gridLines="1"/>
  <pageMargins left="0" right="0" top="0" bottom="0" header="0" footer="0"/>
  <pageSetup paperSize="9" scale="8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>
      <selection activeCell="C15" sqref="C15"/>
    </sheetView>
  </sheetViews>
  <sheetFormatPr defaultColWidth="8.88671875" defaultRowHeight="15.6"/>
  <cols>
    <col min="1" max="1" width="32" style="2" customWidth="1"/>
    <col min="2" max="2" width="16.77734375" style="2" customWidth="1"/>
    <col min="3" max="3" width="13.6640625" style="2" customWidth="1"/>
    <col min="4" max="4" width="39.88671875" style="2" customWidth="1"/>
    <col min="5" max="5" width="15.88671875" style="1" customWidth="1"/>
    <col min="6" max="6" width="11.21875" style="1" customWidth="1"/>
    <col min="7" max="7" width="11" style="1" bestFit="1" customWidth="1"/>
    <col min="8" max="8" width="8.88671875" style="1"/>
    <col min="9" max="9" width="11" style="1" customWidth="1"/>
    <col min="10" max="10" width="9.88671875" style="1" bestFit="1" customWidth="1"/>
    <col min="11" max="16384" width="8.88671875" style="1"/>
  </cols>
  <sheetData>
    <row r="1" spans="1:10">
      <c r="A1" s="26" t="s">
        <v>30</v>
      </c>
      <c r="B1" s="26" t="s">
        <v>1</v>
      </c>
      <c r="C1" s="27"/>
      <c r="D1" s="28" t="s">
        <v>0</v>
      </c>
      <c r="E1" s="27"/>
    </row>
    <row r="2" spans="1:10">
      <c r="A2" s="35"/>
      <c r="B2" s="34" t="s">
        <v>5</v>
      </c>
      <c r="C2" s="27"/>
      <c r="D2" s="33"/>
      <c r="E2" s="32"/>
    </row>
    <row r="3" spans="1:10" ht="27.6" customHeight="1">
      <c r="A3" s="65" t="s">
        <v>31</v>
      </c>
      <c r="B3" s="65"/>
      <c r="C3" s="65"/>
      <c r="D3" s="66"/>
      <c r="E3" s="32"/>
    </row>
    <row r="4" spans="1:10" ht="19.2" customHeight="1">
      <c r="A4" s="67" t="s">
        <v>26</v>
      </c>
      <c r="B4" s="67"/>
      <c r="C4" s="67"/>
      <c r="D4" s="68"/>
      <c r="E4" s="32"/>
    </row>
    <row r="5" spans="1:10" ht="60" customHeight="1">
      <c r="A5" s="77" t="s">
        <v>22</v>
      </c>
      <c r="B5" s="78"/>
      <c r="C5" s="48">
        <v>3229.6</v>
      </c>
      <c r="D5" s="25" t="s">
        <v>36</v>
      </c>
      <c r="E5" s="47" t="s">
        <v>37</v>
      </c>
    </row>
    <row r="6" spans="1:10">
      <c r="A6" s="72" t="s">
        <v>9</v>
      </c>
      <c r="B6" s="72"/>
      <c r="C6" s="72"/>
      <c r="D6" s="73" t="s">
        <v>10</v>
      </c>
      <c r="E6" s="73"/>
    </row>
    <row r="7" spans="1:10" ht="38.4" customHeight="1">
      <c r="A7" s="9" t="s">
        <v>2</v>
      </c>
      <c r="B7" s="7" t="s">
        <v>20</v>
      </c>
      <c r="C7" s="7" t="s">
        <v>12</v>
      </c>
      <c r="D7" s="7" t="s">
        <v>2</v>
      </c>
      <c r="E7" s="7" t="s">
        <v>11</v>
      </c>
    </row>
    <row r="8" spans="1:10" s="10" customFormat="1" ht="27.6" customHeight="1">
      <c r="A8" s="14" t="s">
        <v>3</v>
      </c>
      <c r="B8" s="50">
        <f>C5*22.83*6</f>
        <v>442390.60800000001</v>
      </c>
      <c r="C8" s="15">
        <v>553787.47</v>
      </c>
      <c r="D8" s="14" t="s">
        <v>3</v>
      </c>
      <c r="E8" s="15">
        <f>B8*5.5%+B8</f>
        <v>466722.09143999999</v>
      </c>
    </row>
    <row r="9" spans="1:10" s="11" customFormat="1" ht="23.4" customHeight="1">
      <c r="A9" s="14" t="s">
        <v>4</v>
      </c>
      <c r="B9" s="50">
        <f>C5*6*6.5</f>
        <v>125954.4</v>
      </c>
      <c r="C9" s="15">
        <v>0</v>
      </c>
      <c r="D9" s="14" t="str">
        <f t="shared" ref="D9" si="0">A9</f>
        <v>Текущий ремонт</v>
      </c>
      <c r="E9" s="15">
        <f>E20</f>
        <v>359146</v>
      </c>
    </row>
    <row r="10" spans="1:10" s="11" customFormat="1" ht="27.6" customHeight="1">
      <c r="A10" s="16" t="s">
        <v>16</v>
      </c>
      <c r="B10" s="51">
        <f>SUM(B8:B9)</f>
        <v>568345.00800000003</v>
      </c>
      <c r="C10" s="17">
        <f>SUM(C8:C9)</f>
        <v>553787.47</v>
      </c>
      <c r="D10" s="16" t="s">
        <v>16</v>
      </c>
      <c r="E10" s="17">
        <f>SUM(E8:E9)</f>
        <v>825868.09143999999</v>
      </c>
    </row>
    <row r="11" spans="1:10" s="6" customFormat="1" ht="16.2">
      <c r="A11" s="74" t="s">
        <v>19</v>
      </c>
      <c r="B11" s="75"/>
      <c r="C11" s="76"/>
      <c r="D11" s="69" t="s">
        <v>7</v>
      </c>
      <c r="E11" s="69"/>
      <c r="G11" s="36"/>
    </row>
    <row r="12" spans="1:10" s="6" customFormat="1" ht="48.6">
      <c r="A12" s="38" t="s">
        <v>38</v>
      </c>
      <c r="B12" s="37">
        <f>'01.01-30.06'!B17</f>
        <v>753259.33799999999</v>
      </c>
      <c r="C12" s="31"/>
      <c r="D12" s="7" t="s">
        <v>14</v>
      </c>
      <c r="E12" s="19" t="s">
        <v>13</v>
      </c>
    </row>
    <row r="13" spans="1:10" ht="82.8">
      <c r="A13" s="45" t="s">
        <v>39</v>
      </c>
      <c r="B13" s="37">
        <f>B14+B15</f>
        <v>826610.07600000012</v>
      </c>
      <c r="C13" s="31"/>
      <c r="D13" s="24" t="s">
        <v>18</v>
      </c>
      <c r="E13" s="19">
        <f>E8</f>
        <v>466722.09143999999</v>
      </c>
      <c r="F13" s="21"/>
    </row>
    <row r="14" spans="1:10" ht="46.8">
      <c r="A14" s="13" t="s">
        <v>40</v>
      </c>
      <c r="B14" s="59">
        <f>('01.01-30.06'!B15+'01.07-31.12'!E20)-('01.07-31.12'!B9+'01.01-30.06'!B10)</f>
        <v>19851.48000000004</v>
      </c>
      <c r="C14" s="30"/>
      <c r="D14" s="16" t="s">
        <v>15</v>
      </c>
      <c r="E14" s="20">
        <f>E13</f>
        <v>466722.09143999999</v>
      </c>
      <c r="G14" s="39"/>
      <c r="J14" s="39"/>
    </row>
    <row r="15" spans="1:10">
      <c r="A15" s="13" t="s">
        <v>21</v>
      </c>
      <c r="B15" s="59">
        <f>'01.01-30.06'!B16+'01.01-30.06'!B11-'01.01-30.06'!C11+'01.07-31.12'!B10-'01.07-31.12'!C10</f>
        <v>806758.59600000014</v>
      </c>
      <c r="C15" s="31"/>
      <c r="D15" s="69" t="s">
        <v>8</v>
      </c>
      <c r="E15" s="69"/>
    </row>
    <row r="16" spans="1:10" ht="16.2">
      <c r="A16" s="83" t="s">
        <v>19</v>
      </c>
      <c r="B16" s="83"/>
      <c r="C16" s="84"/>
      <c r="D16" s="38" t="s">
        <v>14</v>
      </c>
      <c r="E16" s="37" t="s">
        <v>13</v>
      </c>
      <c r="G16" s="39"/>
    </row>
    <row r="17" spans="1:7" ht="46.8">
      <c r="A17" s="56" t="s">
        <v>25</v>
      </c>
      <c r="B17" s="20">
        <f>кап.ремонт!B13</f>
        <v>0</v>
      </c>
      <c r="C17" s="52"/>
      <c r="D17" s="49" t="s">
        <v>45</v>
      </c>
      <c r="E17" s="19">
        <v>200220</v>
      </c>
    </row>
    <row r="18" spans="1:7" ht="43.2">
      <c r="A18" s="56" t="s">
        <v>41</v>
      </c>
      <c r="B18" s="55">
        <f>кап.ремонт!B16</f>
        <v>1743218.53</v>
      </c>
      <c r="C18" s="31"/>
      <c r="D18" s="49" t="s">
        <v>46</v>
      </c>
      <c r="E18" s="19">
        <v>45500</v>
      </c>
    </row>
    <row r="19" spans="1:7">
      <c r="A19" s="8"/>
      <c r="B19" s="8"/>
      <c r="C19" s="31"/>
      <c r="D19" s="49" t="s">
        <v>47</v>
      </c>
      <c r="E19" s="19">
        <v>113426</v>
      </c>
      <c r="F19" s="39"/>
    </row>
    <row r="20" spans="1:7">
      <c r="A20" s="8"/>
      <c r="B20" s="8"/>
      <c r="C20" s="31"/>
      <c r="D20" s="16" t="s">
        <v>17</v>
      </c>
      <c r="E20" s="22">
        <f>SUM(E17:E19)</f>
        <v>359146</v>
      </c>
    </row>
    <row r="21" spans="1:7">
      <c r="A21" s="81"/>
      <c r="B21" s="81"/>
      <c r="C21" s="31"/>
      <c r="D21" s="40" t="s">
        <v>6</v>
      </c>
      <c r="E21" s="41">
        <f>E10</f>
        <v>825868.09143999999</v>
      </c>
      <c r="G21" s="39"/>
    </row>
    <row r="22" spans="1:7">
      <c r="A22" s="80"/>
      <c r="B22" s="80"/>
      <c r="C22" s="31"/>
      <c r="F22" s="39"/>
    </row>
    <row r="23" spans="1:7">
      <c r="A23" s="79"/>
      <c r="B23" s="79"/>
      <c r="C23" s="31"/>
    </row>
    <row r="24" spans="1:7">
      <c r="A24" s="79"/>
      <c r="B24" s="79"/>
      <c r="C24" s="8"/>
    </row>
    <row r="25" spans="1:7">
      <c r="A25" s="82"/>
      <c r="B25" s="82"/>
      <c r="C25" s="8"/>
    </row>
    <row r="26" spans="1:7">
      <c r="A26" s="79"/>
      <c r="B26" s="79"/>
      <c r="C26" s="8"/>
    </row>
    <row r="27" spans="1:7">
      <c r="A27" s="80"/>
      <c r="B27" s="80"/>
      <c r="C27" s="8"/>
    </row>
    <row r="28" spans="1:7" s="23" customFormat="1">
      <c r="A28" s="2"/>
      <c r="B28" s="2"/>
      <c r="C28" s="8"/>
      <c r="D28" s="2"/>
      <c r="E28" s="1"/>
      <c r="F28" s="39"/>
    </row>
    <row r="29" spans="1:7" ht="20.399999999999999" customHeight="1">
      <c r="C29" s="8"/>
    </row>
    <row r="30" spans="1:7" ht="23.4" customHeight="1">
      <c r="C30" s="8"/>
      <c r="F30" s="23"/>
    </row>
    <row r="31" spans="1:7" ht="33" customHeight="1">
      <c r="C31" s="8"/>
    </row>
    <row r="32" spans="1:7">
      <c r="C32" s="8"/>
    </row>
    <row r="33" spans="3:4" ht="21" customHeight="1"/>
    <row r="35" spans="3:4" ht="18.75" customHeight="1"/>
    <row r="36" spans="3:4" ht="31.95" customHeight="1"/>
    <row r="38" spans="3:4">
      <c r="C38" s="5"/>
    </row>
    <row r="39" spans="3:4">
      <c r="D39" s="3"/>
    </row>
  </sheetData>
  <mergeCells count="16">
    <mergeCell ref="D15:E15"/>
    <mergeCell ref="A3:D3"/>
    <mergeCell ref="A4:D4"/>
    <mergeCell ref="A6:C6"/>
    <mergeCell ref="D6:E6"/>
    <mergeCell ref="D11:E11"/>
    <mergeCell ref="A22:B22"/>
    <mergeCell ref="A21:B21"/>
    <mergeCell ref="A5:B5"/>
    <mergeCell ref="A27:B27"/>
    <mergeCell ref="A26:B26"/>
    <mergeCell ref="A25:B25"/>
    <mergeCell ref="A24:B24"/>
    <mergeCell ref="A23:B23"/>
    <mergeCell ref="A11:C11"/>
    <mergeCell ref="A16:C16"/>
  </mergeCells>
  <hyperlinks>
    <hyperlink ref="D1" r:id="rId1"/>
  </hyperlinks>
  <pageMargins left="0" right="0" top="0" bottom="0" header="0.31496062992125984" footer="0.31496062992125984"/>
  <pageSetup paperSize="9" scale="85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topLeftCell="A16" workbookViewId="0">
      <selection activeCell="A16" sqref="A16"/>
    </sheetView>
  </sheetViews>
  <sheetFormatPr defaultColWidth="8.88671875" defaultRowHeight="15.6"/>
  <cols>
    <col min="1" max="1" width="31.6640625" style="2" bestFit="1" customWidth="1"/>
    <col min="2" max="2" width="16.77734375" style="2" customWidth="1"/>
    <col min="3" max="3" width="16.21875" style="2" customWidth="1"/>
    <col min="4" max="4" width="8.88671875" style="1"/>
    <col min="5" max="5" width="11" style="1" customWidth="1"/>
    <col min="6" max="6" width="9.88671875" style="1" bestFit="1" customWidth="1"/>
    <col min="7" max="16384" width="8.88671875" style="1"/>
  </cols>
  <sheetData>
    <row r="1" spans="1:3">
      <c r="A1" s="26" t="s">
        <v>30</v>
      </c>
      <c r="B1" s="26"/>
      <c r="C1" s="27"/>
    </row>
    <row r="2" spans="1:3">
      <c r="A2" s="35"/>
      <c r="B2" s="34"/>
      <c r="C2" s="27"/>
    </row>
    <row r="3" spans="1:3" ht="75.599999999999994" customHeight="1">
      <c r="A3" s="65" t="s">
        <v>42</v>
      </c>
      <c r="B3" s="65"/>
      <c r="C3" s="65"/>
    </row>
    <row r="4" spans="1:3" ht="19.2" customHeight="1">
      <c r="A4" s="67" t="s">
        <v>26</v>
      </c>
      <c r="B4" s="67"/>
      <c r="C4" s="67"/>
    </row>
    <row r="5" spans="1:3" ht="60" customHeight="1">
      <c r="A5" s="25" t="s">
        <v>44</v>
      </c>
      <c r="B5" s="47" t="s">
        <v>43</v>
      </c>
      <c r="C5" s="1"/>
    </row>
    <row r="6" spans="1:3">
      <c r="A6" s="73" t="s">
        <v>10</v>
      </c>
      <c r="B6" s="73"/>
      <c r="C6" s="1"/>
    </row>
    <row r="7" spans="1:3" ht="38.4" customHeight="1">
      <c r="A7" s="7" t="s">
        <v>2</v>
      </c>
      <c r="B7" s="7" t="s">
        <v>11</v>
      </c>
      <c r="C7" s="1"/>
    </row>
    <row r="8" spans="1:3" s="10" customFormat="1" ht="67.8" customHeight="1">
      <c r="A8" s="69" t="s">
        <v>23</v>
      </c>
      <c r="B8" s="69"/>
    </row>
    <row r="9" spans="1:3" s="11" customFormat="1" ht="32.4">
      <c r="A9" s="38" t="s">
        <v>14</v>
      </c>
      <c r="B9" s="37" t="s">
        <v>13</v>
      </c>
    </row>
    <row r="10" spans="1:3" s="6" customFormat="1">
      <c r="A10" s="49"/>
      <c r="B10" s="19"/>
    </row>
    <row r="11" spans="1:3" s="6" customFormat="1">
      <c r="A11" s="49"/>
      <c r="B11" s="19"/>
    </row>
    <row r="12" spans="1:3">
      <c r="A12" s="49"/>
      <c r="B12" s="19"/>
      <c r="C12" s="21"/>
    </row>
    <row r="13" spans="1:3" ht="31.2">
      <c r="A13" s="16" t="s">
        <v>24</v>
      </c>
      <c r="B13" s="22">
        <f>SUM(B10:B12)</f>
        <v>0</v>
      </c>
      <c r="C13" s="39"/>
    </row>
    <row r="14" spans="1:3">
      <c r="A14" s="1"/>
      <c r="B14" s="1"/>
      <c r="C14" s="1"/>
    </row>
    <row r="15" spans="1:3" ht="16.2">
      <c r="A15" s="53" t="s">
        <v>19</v>
      </c>
      <c r="B15" s="54"/>
      <c r="C15" s="1"/>
    </row>
    <row r="16" spans="1:3" ht="64.8">
      <c r="A16" s="29" t="s">
        <v>41</v>
      </c>
      <c r="B16" s="63">
        <v>1743218.53</v>
      </c>
      <c r="C16" s="8"/>
    </row>
    <row r="17" spans="1:3">
      <c r="A17" s="79"/>
      <c r="B17" s="79"/>
      <c r="C17" s="8"/>
    </row>
    <row r="18" spans="1:3">
      <c r="A18" s="79"/>
      <c r="B18" s="79"/>
      <c r="C18" s="8"/>
    </row>
    <row r="19" spans="1:3">
      <c r="A19" s="82"/>
      <c r="B19" s="82"/>
    </row>
    <row r="20" spans="1:3">
      <c r="A20" s="79"/>
      <c r="B20" s="79"/>
    </row>
    <row r="21" spans="1:3">
      <c r="A21" s="80"/>
      <c r="B21" s="80"/>
    </row>
    <row r="24" spans="1:3">
      <c r="C24" s="5"/>
    </row>
    <row r="27" spans="1:3" s="23" customFormat="1">
      <c r="A27" s="2"/>
      <c r="B27" s="2"/>
      <c r="C27" s="2"/>
    </row>
  </sheetData>
  <mergeCells count="9">
    <mergeCell ref="A21:B21"/>
    <mergeCell ref="A18:B18"/>
    <mergeCell ref="A19:B19"/>
    <mergeCell ref="A20:B20"/>
    <mergeCell ref="A3:C3"/>
    <mergeCell ref="A4:C4"/>
    <mergeCell ref="A6:B6"/>
    <mergeCell ref="A8:B8"/>
    <mergeCell ref="A17:B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01.01-30.06</vt:lpstr>
      <vt:lpstr>01.07-31.12</vt:lpstr>
      <vt:lpstr>кап.ремонт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2023-05-10T13:41:44Z</dcterms:modified>
</cp:coreProperties>
</file>