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B16" i="22"/>
  <c r="E26"/>
  <c r="E12"/>
  <c r="E11"/>
  <c r="E10"/>
  <c r="E21"/>
  <c r="C9"/>
  <c r="C12" s="1"/>
  <c r="E25"/>
  <c r="B11"/>
  <c r="E9"/>
  <c r="B10"/>
  <c r="B9"/>
  <c r="B12" s="1"/>
  <c r="B10" i="21"/>
  <c r="B9"/>
  <c r="E9" l="1"/>
  <c r="B20" i="22" l="1"/>
  <c r="B12" i="23" l="1"/>
  <c r="E10" i="21"/>
  <c r="B14"/>
  <c r="B11" l="1"/>
  <c r="D10" i="22" l="1"/>
  <c r="D10" i="21"/>
  <c r="E15" i="22" l="1"/>
  <c r="E16" s="1"/>
  <c r="C11" i="21" l="1"/>
  <c r="B17" l="1"/>
  <c r="B14" i="22" s="1"/>
  <c r="B17"/>
  <c r="B15" s="1"/>
  <c r="E11" i="21"/>
  <c r="E15" l="1"/>
  <c r="E16" s="1"/>
</calcChain>
</file>

<file path=xl/sharedStrings.xml><?xml version="1.0" encoding="utf-8"?>
<sst xmlns="http://schemas.openxmlformats.org/spreadsheetml/2006/main" count="101" uniqueCount="53">
  <si>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</si>
  <si>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</si>
  <si>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</si>
  <si>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</si>
  <si>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</si>
  <si>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</si>
  <si>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</si>
  <si>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</si>
  <si>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</si>
  <si>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</si>
  <si>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</si>
  <si>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</si>
  <si>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</si>
  <si>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</si>
  <si>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</si>
  <si>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</si>
  <si>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</si>
  <si>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</si>
  <si>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</si>
  <si>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</si>
  <si>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</si>
  <si>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</si>
  <si>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</si>
  <si>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</si>
  <si>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</si>
  <si>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</si>
  <si>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Ленинградская, д. 3</t>
  </si>
  <si>
    <t>Утвержденный тариф на содержание и текущий ремонт с 01.07.2021г. по 30.06.2022г.</t>
  </si>
  <si>
    <t>Остаток денежных средств по капитальному ремонту на спец. счете дома на 01.01.2022г.</t>
  </si>
  <si>
    <r>
      <t>31.44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</si>
  <si>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1-е полугодие 2022г.</t>
  </si>
  <si>
    <t>ООО «ПАРТНЕР-СВ»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</si>
  <si>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</si>
  <si>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По текущему ремонту выполненному  во 2-м полугодии 2021 года</t>
  </si>
  <si>
    <t>Утвержденный тариф на содержание и текущий ремонт с 01.12.2022 г. по 30.06.2023г.</t>
  </si>
  <si>
    <r>
      <t>30.26 руб./м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</si>
  <si>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Утвержденный тариф на содержание и текущий ремонт с 01.07.2021г. по 30.11.2022г.</t>
  </si>
  <si>
    <t>Отчет о финансово-хозяйственной деятельности МКД за 2-е полугодие 2022г.</t>
  </si>
  <si>
    <r>
      <t>31.18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</si>
  <si>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Возмещение за герметизацию швов</t>
  </si>
  <si>
    <t xml:space="preserve">Расшифровка статьи расходов "Возмещение за герметизацию швов" </t>
  </si>
  <si>
    <t>Итого статья "Возмещение за герметизацию швов"</t>
  </si>
  <si>
    <t>Отчет за 2022г. по затратам на капитальный ремонт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</si>
  <si>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</si>
  <si>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</si>
  <si>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01.01.2023г.</t>
  </si>
  <si>
    <t xml:space="preserve">Переходящий остаток на 01.07.2022г.                                                                                                                               </t>
  </si>
  <si>
    <t>Замена участка канализации кв. №5</t>
  </si>
  <si>
    <t>Замена ОПУ ХВС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</si>
  <si>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</si>
  <si>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</si>
  <si>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</si>
  <si>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Герметизация межпанельных швов (158 п.м.) кв. №4,9,24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</si>
</sst>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9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4" xfId="0" applyFont="1" applyBorder="1"/>
    <xf numFmtId="0" fontId="9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0" xfId="0" applyFont="1" applyBorder="1"/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3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4"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60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31</v>
      </c>
      <c r="B1" s="83" t="s">
        <v>1</v>
      </c>
      <c r="C1" s="84"/>
      <c r="D1" s="28" t="s">
        <v>0</v>
      </c>
      <c r="E1" s="27"/>
    </row>
    <row r="2" spans="1:7">
      <c r="A2" s="35"/>
      <c r="B2" s="56" t="s">
        <v>5</v>
      </c>
      <c r="C2" s="27"/>
      <c r="D2" s="33"/>
      <c r="E2" s="32"/>
    </row>
    <row r="3" spans="1:7" ht="27.6" customHeight="1">
      <c r="A3" s="70" t="s">
        <v>30</v>
      </c>
      <c r="B3" s="70"/>
      <c r="C3" s="70"/>
      <c r="D3" s="71"/>
      <c r="E3" s="32"/>
    </row>
    <row r="4" spans="1:7" ht="19.2" customHeight="1">
      <c r="A4" s="72" t="s">
        <v>26</v>
      </c>
      <c r="B4" s="72"/>
      <c r="C4" s="72"/>
      <c r="D4" s="73"/>
      <c r="E4" s="32"/>
    </row>
    <row r="5" spans="1:7">
      <c r="A5" s="73"/>
      <c r="B5" s="74"/>
      <c r="C5" s="74"/>
      <c r="D5" s="74"/>
      <c r="E5" s="75"/>
    </row>
    <row r="6" spans="1:7" ht="60" customHeight="1">
      <c r="A6" s="81" t="s">
        <v>22</v>
      </c>
      <c r="B6" s="82"/>
      <c r="C6" s="62">
        <v>1309.5999999999999</v>
      </c>
      <c r="D6" s="25" t="s">
        <v>27</v>
      </c>
      <c r="E6" s="47" t="s">
        <v>29</v>
      </c>
    </row>
    <row r="7" spans="1:7">
      <c r="A7" s="76" t="s">
        <v>9</v>
      </c>
      <c r="B7" s="76"/>
      <c r="C7" s="76"/>
      <c r="D7" s="77" t="s">
        <v>10</v>
      </c>
      <c r="E7" s="77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173495.80799999996</v>
      </c>
      <c r="C9" s="15">
        <v>233856.89</v>
      </c>
      <c r="D9" s="14" t="s">
        <v>3</v>
      </c>
      <c r="E9" s="15">
        <f>B9*6%+B9</f>
        <v>183905.55647999997</v>
      </c>
    </row>
    <row r="10" spans="1:7" s="10" customFormat="1" ht="27.6" customHeight="1">
      <c r="A10" s="14" t="s">
        <v>4</v>
      </c>
      <c r="B10" s="15">
        <f>C6*9.36*6</f>
        <v>73547.135999999984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16</v>
      </c>
      <c r="B11" s="17">
        <f>SUM(B9:B10)</f>
        <v>247042.94399999996</v>
      </c>
      <c r="C11" s="17">
        <f>SUM(C9:C10)</f>
        <v>233856.89</v>
      </c>
      <c r="D11" s="16" t="s">
        <v>16</v>
      </c>
      <c r="E11" s="17">
        <f>SUM(E9:E10)</f>
        <v>183905.55647999997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8" t="s">
        <v>19</v>
      </c>
      <c r="B13" s="79"/>
      <c r="C13" s="80"/>
      <c r="D13" s="63" t="s">
        <v>7</v>
      </c>
      <c r="E13" s="63"/>
      <c r="F13" s="18"/>
      <c r="G13" s="18"/>
    </row>
    <row r="14" spans="1:7" s="6" customFormat="1" ht="64.8">
      <c r="A14" s="38" t="s">
        <v>32</v>
      </c>
      <c r="B14" s="37">
        <f>B15+B16</f>
        <v>350631.78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33</v>
      </c>
      <c r="B15" s="57">
        <v>204828.54</v>
      </c>
      <c r="C15" s="31"/>
      <c r="D15" s="24" t="s">
        <v>18</v>
      </c>
      <c r="E15" s="19">
        <f>E11</f>
        <v>183905.55647999997</v>
      </c>
    </row>
    <row r="16" spans="1:7" ht="31.2">
      <c r="A16" s="13" t="s">
        <v>21</v>
      </c>
      <c r="B16" s="57">
        <v>145803.24</v>
      </c>
      <c r="C16" s="30"/>
      <c r="D16" s="16" t="s">
        <v>15</v>
      </c>
      <c r="E16" s="20">
        <f>E15</f>
        <v>183905.55647999997</v>
      </c>
      <c r="F16" s="21"/>
    </row>
    <row r="17" spans="1:10" ht="32.4">
      <c r="A17" s="45" t="s">
        <v>46</v>
      </c>
      <c r="B17" s="37">
        <f>B14+B11-C11</f>
        <v>363817.83399999992</v>
      </c>
      <c r="C17" s="31"/>
      <c r="D17" s="63" t="s">
        <v>8</v>
      </c>
      <c r="E17" s="63"/>
      <c r="J17" s="39"/>
    </row>
    <row r="18" spans="1:10" ht="16.2">
      <c r="A18" s="68" t="s">
        <v>19</v>
      </c>
      <c r="B18" s="68"/>
      <c r="C18" s="69"/>
      <c r="D18" s="38" t="s">
        <v>14</v>
      </c>
      <c r="E18" s="37" t="s">
        <v>13</v>
      </c>
    </row>
    <row r="19" spans="1:10" ht="43.2">
      <c r="A19" s="55" t="s">
        <v>28</v>
      </c>
      <c r="B19" s="54">
        <v>760509.83</v>
      </c>
      <c r="C19" s="51"/>
      <c r="D19" s="38"/>
      <c r="E19" s="37"/>
    </row>
    <row r="20" spans="1:10">
      <c r="A20" s="8"/>
      <c r="B20" s="58"/>
      <c r="C20" s="31"/>
      <c r="D20" s="16" t="s">
        <v>17</v>
      </c>
      <c r="E20" s="22">
        <v>0</v>
      </c>
    </row>
    <row r="21" spans="1:10">
      <c r="A21" s="8"/>
      <c r="B21" s="59"/>
      <c r="C21" s="31"/>
      <c r="D21" s="1"/>
    </row>
    <row r="22" spans="1:10">
      <c r="A22" s="66"/>
      <c r="B22" s="66"/>
      <c r="C22" s="31"/>
      <c r="D22" s="1"/>
    </row>
    <row r="23" spans="1:10">
      <c r="A23" s="65"/>
      <c r="B23" s="65"/>
      <c r="C23" s="31"/>
      <c r="D23" s="3"/>
    </row>
    <row r="24" spans="1:10">
      <c r="A24" s="64"/>
      <c r="B24" s="64"/>
      <c r="C24" s="8"/>
      <c r="D24" s="3"/>
      <c r="E24" s="4"/>
      <c r="F24" s="39"/>
    </row>
    <row r="25" spans="1:10">
      <c r="A25" s="64"/>
      <c r="B25" s="64"/>
      <c r="C25" s="8"/>
    </row>
    <row r="26" spans="1:10">
      <c r="A26" s="67"/>
      <c r="B26" s="67"/>
      <c r="C26" s="8"/>
    </row>
    <row r="27" spans="1:10">
      <c r="A27" s="64"/>
      <c r="B27" s="64"/>
      <c r="C27" s="8"/>
    </row>
    <row r="28" spans="1:10">
      <c r="A28" s="65"/>
      <c r="B28" s="65"/>
      <c r="C28" s="8"/>
    </row>
    <row r="29" spans="1:10" s="23" customFormat="1">
      <c r="A29" s="2"/>
      <c r="B29" s="60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8">
    <mergeCell ref="B1:C1"/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13" workbookViewId="0">
      <selection activeCell="C16" sqref="C16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31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70" t="s">
        <v>37</v>
      </c>
      <c r="B3" s="70"/>
      <c r="C3" s="70"/>
      <c r="D3" s="71"/>
      <c r="E3" s="32"/>
    </row>
    <row r="4" spans="1:10" ht="19.2" customHeight="1">
      <c r="A4" s="72" t="s">
        <v>26</v>
      </c>
      <c r="B4" s="72"/>
      <c r="C4" s="72"/>
      <c r="D4" s="73"/>
      <c r="E4" s="32"/>
    </row>
    <row r="5" spans="1:10" ht="60" customHeight="1">
      <c r="A5" s="81" t="s">
        <v>22</v>
      </c>
      <c r="B5" s="82"/>
      <c r="C5" s="87">
        <v>1309.5999999999999</v>
      </c>
      <c r="D5" s="25" t="s">
        <v>36</v>
      </c>
      <c r="E5" s="47" t="s">
        <v>38</v>
      </c>
    </row>
    <row r="6" spans="1:10" ht="41.4">
      <c r="A6" s="85"/>
      <c r="B6" s="86"/>
      <c r="C6" s="88"/>
      <c r="D6" s="25" t="s">
        <v>34</v>
      </c>
      <c r="E6" s="47" t="s">
        <v>35</v>
      </c>
    </row>
    <row r="7" spans="1:10">
      <c r="A7" s="76" t="s">
        <v>9</v>
      </c>
      <c r="B7" s="76"/>
      <c r="C7" s="76"/>
      <c r="D7" s="77" t="s">
        <v>10</v>
      </c>
      <c r="E7" s="77"/>
    </row>
    <row r="8" spans="1:10" ht="38.4" customHeight="1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10" s="10" customFormat="1" ht="27.6" customHeight="1">
      <c r="A9" s="14" t="s">
        <v>3</v>
      </c>
      <c r="B9" s="49">
        <f>C5*22.83*6</f>
        <v>179389.00799999997</v>
      </c>
      <c r="C9" s="15">
        <f>246010.5-C11</f>
        <v>221979.34</v>
      </c>
      <c r="D9" s="14" t="s">
        <v>3</v>
      </c>
      <c r="E9" s="15">
        <f>B9*5.5%+B9</f>
        <v>189255.40343999997</v>
      </c>
    </row>
    <row r="10" spans="1:10" s="11" customFormat="1" ht="23.4" customHeight="1">
      <c r="A10" s="14" t="s">
        <v>4</v>
      </c>
      <c r="B10" s="49">
        <f>C5*6*8.35</f>
        <v>65610.959999999992</v>
      </c>
      <c r="C10" s="15">
        <v>0</v>
      </c>
      <c r="D10" s="14" t="str">
        <f t="shared" ref="D10" si="0">A10</f>
        <v>Текущий ремонт</v>
      </c>
      <c r="E10" s="15">
        <f>E21</f>
        <v>14794</v>
      </c>
    </row>
    <row r="11" spans="1:10" s="11" customFormat="1" ht="31.2">
      <c r="A11" s="14" t="s">
        <v>39</v>
      </c>
      <c r="B11" s="15">
        <f>18.35*C5*1</f>
        <v>24031.16</v>
      </c>
      <c r="C11" s="15">
        <v>24031.16</v>
      </c>
      <c r="D11" s="14" t="s">
        <v>39</v>
      </c>
      <c r="E11" s="15">
        <f>E25</f>
        <v>168270</v>
      </c>
    </row>
    <row r="12" spans="1:10" s="11" customFormat="1" ht="27.6" customHeight="1">
      <c r="A12" s="16" t="s">
        <v>16</v>
      </c>
      <c r="B12" s="50">
        <f>SUM(B9:B11)</f>
        <v>269031.12799999997</v>
      </c>
      <c r="C12" s="50">
        <f>SUM(C9:C11)</f>
        <v>246010.5</v>
      </c>
      <c r="D12" s="16" t="s">
        <v>16</v>
      </c>
      <c r="E12" s="17">
        <f>SUM(E9:E11)</f>
        <v>372319.40343999997</v>
      </c>
    </row>
    <row r="13" spans="1:10" s="6" customFormat="1" ht="16.2">
      <c r="A13" s="78" t="s">
        <v>19</v>
      </c>
      <c r="B13" s="79"/>
      <c r="C13" s="80"/>
      <c r="D13" s="63" t="s">
        <v>7</v>
      </c>
      <c r="E13" s="63"/>
      <c r="G13" s="36"/>
    </row>
    <row r="14" spans="1:10" s="6" customFormat="1" ht="48.6">
      <c r="A14" s="38" t="s">
        <v>49</v>
      </c>
      <c r="B14" s="37">
        <f>'01.01-30.06'!B17</f>
        <v>363817.83399999992</v>
      </c>
      <c r="C14" s="31"/>
      <c r="D14" s="7" t="s">
        <v>14</v>
      </c>
      <c r="E14" s="19" t="s">
        <v>13</v>
      </c>
    </row>
    <row r="15" spans="1:10" ht="82.8">
      <c r="A15" s="45" t="s">
        <v>50</v>
      </c>
      <c r="B15" s="37">
        <f>B16+B17</f>
        <v>262474.36599999992</v>
      </c>
      <c r="C15" s="31"/>
      <c r="D15" s="24" t="s">
        <v>18</v>
      </c>
      <c r="E15" s="19">
        <f>E9</f>
        <v>189255.40343999997</v>
      </c>
      <c r="F15" s="21"/>
    </row>
    <row r="16" spans="1:10" ht="46.8">
      <c r="A16" s="13" t="s">
        <v>51</v>
      </c>
      <c r="B16" s="57">
        <f>('01.01-30.06'!B15+'01.07-31.12'!E21)-('01.07-31.12'!B10+'01.01-30.06'!B10)</f>
        <v>80464.444000000047</v>
      </c>
      <c r="C16" s="30"/>
      <c r="D16" s="16" t="s">
        <v>15</v>
      </c>
      <c r="E16" s="20">
        <f>E15</f>
        <v>189255.40343999997</v>
      </c>
      <c r="G16" s="39"/>
      <c r="J16" s="39"/>
    </row>
    <row r="17" spans="1:6">
      <c r="A17" s="13" t="s">
        <v>21</v>
      </c>
      <c r="B17" s="57">
        <f>'01.01-30.06'!B16+'01.01-30.06'!B11-'01.01-30.06'!C11+'01.07-31.12'!B12-'01.07-31.12'!C12</f>
        <v>182009.9219999999</v>
      </c>
      <c r="C17" s="31"/>
      <c r="D17" s="63" t="s">
        <v>8</v>
      </c>
      <c r="E17" s="63"/>
    </row>
    <row r="18" spans="1:6" ht="16.2">
      <c r="A18" s="68" t="s">
        <v>19</v>
      </c>
      <c r="B18" s="68"/>
      <c r="C18" s="69"/>
      <c r="D18" s="38" t="s">
        <v>14</v>
      </c>
      <c r="E18" s="37" t="s">
        <v>13</v>
      </c>
    </row>
    <row r="19" spans="1:6" ht="40.799999999999997" customHeight="1">
      <c r="A19" s="55" t="s">
        <v>25</v>
      </c>
      <c r="B19" s="20">
        <v>0</v>
      </c>
      <c r="C19" s="51"/>
      <c r="D19" s="48" t="s">
        <v>47</v>
      </c>
      <c r="E19" s="19">
        <v>6316</v>
      </c>
    </row>
    <row r="20" spans="1:6" ht="43.2">
      <c r="A20" s="55" t="s">
        <v>45</v>
      </c>
      <c r="B20" s="54">
        <f>кап.ремонт!B15</f>
        <v>906236.57</v>
      </c>
      <c r="C20" s="31"/>
      <c r="D20" s="48" t="s">
        <v>48</v>
      </c>
      <c r="E20" s="19">
        <v>8478</v>
      </c>
    </row>
    <row r="21" spans="1:6">
      <c r="A21" s="8"/>
      <c r="B21" s="8"/>
      <c r="C21" s="31"/>
      <c r="D21" s="16" t="s">
        <v>17</v>
      </c>
      <c r="E21" s="22">
        <f>SUM(E19:E20)</f>
        <v>14794</v>
      </c>
      <c r="F21" s="39"/>
    </row>
    <row r="22" spans="1:6">
      <c r="A22" s="8"/>
      <c r="B22" s="8"/>
      <c r="C22" s="31"/>
      <c r="D22" s="63" t="s">
        <v>40</v>
      </c>
      <c r="E22" s="63"/>
    </row>
    <row r="23" spans="1:6" ht="16.2">
      <c r="A23" s="66"/>
      <c r="B23" s="66"/>
      <c r="C23" s="31"/>
      <c r="D23" s="38" t="s">
        <v>14</v>
      </c>
      <c r="E23" s="37" t="s">
        <v>13</v>
      </c>
    </row>
    <row r="24" spans="1:6" ht="27.6">
      <c r="A24" s="65"/>
      <c r="B24" s="65"/>
      <c r="C24" s="31"/>
      <c r="D24" s="89" t="s">
        <v>52</v>
      </c>
      <c r="E24" s="90">
        <v>168270</v>
      </c>
      <c r="F24" s="39"/>
    </row>
    <row r="25" spans="1:6" ht="27.6">
      <c r="A25" s="64"/>
      <c r="B25" s="64"/>
      <c r="C25" s="31"/>
      <c r="D25" s="91" t="s">
        <v>41</v>
      </c>
      <c r="E25" s="92">
        <f>E24</f>
        <v>168270</v>
      </c>
    </row>
    <row r="26" spans="1:6">
      <c r="A26" s="64"/>
      <c r="B26" s="64"/>
      <c r="C26" s="8"/>
      <c r="D26" s="40" t="s">
        <v>6</v>
      </c>
      <c r="E26" s="41">
        <f>E12</f>
        <v>372319.40343999997</v>
      </c>
    </row>
    <row r="27" spans="1:6">
      <c r="A27" s="67"/>
      <c r="B27" s="67"/>
      <c r="C27" s="8"/>
    </row>
    <row r="28" spans="1:6" ht="34.200000000000003" customHeight="1">
      <c r="A28" s="8"/>
      <c r="B28" s="8"/>
      <c r="C28" s="8"/>
    </row>
    <row r="29" spans="1:6">
      <c r="A29" s="66"/>
      <c r="B29" s="66"/>
      <c r="C29" s="8"/>
    </row>
    <row r="30" spans="1:6">
      <c r="A30" s="65"/>
      <c r="B30" s="65"/>
      <c r="C30" s="8"/>
    </row>
    <row r="31" spans="1:6" s="23" customFormat="1">
      <c r="A31" s="64"/>
      <c r="B31" s="64"/>
      <c r="C31" s="8"/>
      <c r="D31" s="2"/>
      <c r="E31" s="1"/>
      <c r="F31" s="1"/>
    </row>
    <row r="32" spans="1:6">
      <c r="A32" s="64"/>
      <c r="B32" s="64"/>
      <c r="C32" s="8"/>
    </row>
    <row r="33" spans="1:6">
      <c r="A33" s="65"/>
      <c r="B33" s="65"/>
      <c r="C33" s="8"/>
    </row>
    <row r="34" spans="1:6" s="23" customFormat="1">
      <c r="A34" s="2"/>
      <c r="B34" s="2"/>
      <c r="C34" s="8"/>
      <c r="D34" s="2"/>
      <c r="E34" s="1"/>
      <c r="F34" s="39"/>
    </row>
    <row r="35" spans="1:6" ht="20.399999999999999" customHeight="1">
      <c r="C35" s="8"/>
    </row>
    <row r="36" spans="1:6" ht="23.4" customHeight="1">
      <c r="C36" s="8"/>
      <c r="F36" s="23"/>
    </row>
    <row r="37" spans="1:6" ht="33" customHeight="1">
      <c r="C37" s="8"/>
    </row>
    <row r="38" spans="1:6">
      <c r="C38" s="8"/>
    </row>
    <row r="39" spans="1:6" ht="21" customHeight="1"/>
    <row r="41" spans="1:6" ht="18.75" customHeight="1"/>
    <row r="42" spans="1:6" ht="31.95" customHeight="1"/>
    <row r="44" spans="1:6">
      <c r="C44" s="5"/>
      <c r="D44" s="3"/>
    </row>
  </sheetData>
  <mergeCells count="21">
    <mergeCell ref="D22:E22"/>
    <mergeCell ref="A29:B29"/>
    <mergeCell ref="A30:B30"/>
    <mergeCell ref="A31:B31"/>
    <mergeCell ref="A24:B24"/>
    <mergeCell ref="A23:B23"/>
    <mergeCell ref="A33:B33"/>
    <mergeCell ref="A32:B32"/>
    <mergeCell ref="A27:B27"/>
    <mergeCell ref="A26:B26"/>
    <mergeCell ref="A25:B25"/>
    <mergeCell ref="A13:C13"/>
    <mergeCell ref="A18:C18"/>
    <mergeCell ref="A5:B6"/>
    <mergeCell ref="C5:C6"/>
    <mergeCell ref="D17:E17"/>
    <mergeCell ref="A3:D3"/>
    <mergeCell ref="A4:D4"/>
    <mergeCell ref="A7:C7"/>
    <mergeCell ref="D7:E7"/>
    <mergeCell ref="D13:E13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13" workbookViewId="0">
      <selection activeCell="A34" sqref="A34:A3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31</v>
      </c>
      <c r="B1" s="26"/>
      <c r="C1" s="27"/>
    </row>
    <row r="2" spans="1:3">
      <c r="A2" s="35"/>
      <c r="B2" s="34"/>
      <c r="C2" s="27"/>
    </row>
    <row r="3" spans="1:3" ht="75.599999999999994" customHeight="1">
      <c r="A3" s="70" t="s">
        <v>42</v>
      </c>
      <c r="B3" s="70"/>
      <c r="C3" s="70"/>
    </row>
    <row r="4" spans="1:3" ht="19.2" customHeight="1">
      <c r="A4" s="72" t="s">
        <v>26</v>
      </c>
      <c r="B4" s="72"/>
      <c r="C4" s="72"/>
    </row>
    <row r="5" spans="1:3" ht="60" customHeight="1">
      <c r="A5" s="25" t="s">
        <v>43</v>
      </c>
      <c r="B5" s="47" t="s">
        <v>44</v>
      </c>
      <c r="C5" s="1"/>
    </row>
    <row r="6" spans="1:3">
      <c r="A6" s="77" t="s">
        <v>10</v>
      </c>
      <c r="B6" s="77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23</v>
      </c>
      <c r="B8" s="63"/>
    </row>
    <row r="9" spans="1:3" s="11" customFormat="1" ht="32.4">
      <c r="A9" s="38" t="s">
        <v>14</v>
      </c>
      <c r="B9" s="37" t="s">
        <v>13</v>
      </c>
    </row>
    <row r="10" spans="1:3" s="6" customFormat="1">
      <c r="A10" s="48"/>
      <c r="B10" s="19"/>
    </row>
    <row r="11" spans="1:3" s="6" customFormat="1">
      <c r="A11" s="14"/>
      <c r="B11" s="19"/>
    </row>
    <row r="12" spans="1:3" ht="31.2">
      <c r="A12" s="16" t="s">
        <v>24</v>
      </c>
      <c r="B12" s="22">
        <f>SUM(B10:B11)</f>
        <v>0</v>
      </c>
      <c r="C12" s="21"/>
    </row>
    <row r="13" spans="1:3">
      <c r="A13" s="1"/>
      <c r="B13" s="1"/>
      <c r="C13" s="39"/>
    </row>
    <row r="14" spans="1:3" ht="16.2">
      <c r="A14" s="52" t="s">
        <v>19</v>
      </c>
      <c r="B14" s="53"/>
      <c r="C14" s="1"/>
    </row>
    <row r="15" spans="1:3" ht="64.8">
      <c r="A15" s="29" t="s">
        <v>45</v>
      </c>
      <c r="B15" s="61">
        <v>906236.57</v>
      </c>
      <c r="C15" s="1"/>
    </row>
    <row r="16" spans="1:3">
      <c r="A16" s="64"/>
      <c r="B16" s="64"/>
      <c r="C16" s="8"/>
    </row>
    <row r="17" spans="1:3">
      <c r="A17" s="64"/>
      <c r="B17" s="64"/>
      <c r="C17" s="8"/>
    </row>
    <row r="18" spans="1:3">
      <c r="A18" s="67"/>
      <c r="B18" s="67"/>
      <c r="C18" s="8"/>
    </row>
    <row r="19" spans="1:3">
      <c r="A19" s="64"/>
      <c r="B19" s="64"/>
    </row>
    <row r="20" spans="1:3">
      <c r="A20" s="65"/>
      <c r="B20" s="65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0:B20"/>
    <mergeCell ref="A17:B17"/>
    <mergeCell ref="A18:B18"/>
    <mergeCell ref="A19:B19"/>
    <mergeCell ref="A3:C3"/>
    <mergeCell ref="A4:C4"/>
    <mergeCell ref="A6:B6"/>
    <mergeCell ref="A8:B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2023-05-22T05:38:47Z</dcterms:modified>
</cp:coreProperties>
</file>