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1" i="22"/>
  <c r="E19"/>
  <c r="B9"/>
  <c r="B8"/>
  <c r="E8" s="1"/>
  <c r="E9" i="21"/>
  <c r="B10"/>
  <c r="B9"/>
  <c r="B18" i="22"/>
  <c r="B12" i="23" l="1"/>
  <c r="E9" i="22"/>
  <c r="E10" i="21"/>
  <c r="B14"/>
  <c r="B14" i="22" l="1"/>
  <c r="B10"/>
  <c r="B11" i="21"/>
  <c r="C10" i="22" l="1"/>
  <c r="D9"/>
  <c r="D10" i="21"/>
  <c r="E10" i="22" l="1"/>
  <c r="E22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<sst xmlns="http://schemas.openxmlformats.org/spreadsheetml/2006/main" count="94" uniqueCount="49">
  <si>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</si>
  <si>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</si>
  <si>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</si>
  <si>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</si>
  <si>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</si>
  <si>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</si>
  <si>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</si>
  <si>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</si>
  <si>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</si>
  <si>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</si>
  <si>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</si>
  <si>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</si>
  <si>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</si>
  <si>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</si>
  <si>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</si>
  <si>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</si>
  <si>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</si>
  <si>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</si>
  <si>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</si>
  <si>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</si>
  <si>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</si>
  <si>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</si>
  <si>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</si>
  <si>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</si>
  <si>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</si>
  <si>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адрес: ул. Ленинградская, д. 22</t>
  </si>
  <si>
    <t>Остаток денежных средств по капитальному ремонту на спец. счете дома на 01.01.2021г.</t>
  </si>
  <si>
    <t>Утвержденный тариф на содержание и текущий ремонт с 01.07.2021г. по 30.06.2022г.</t>
  </si>
  <si>
    <r>
      <t>26.16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</si>
  <si>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2021 года.</t>
  </si>
  <si>
    <t>ООО «ПАРТНЕР-СВ»</t>
  </si>
  <si>
    <t>Отчет о финансово-хозяйственной деятельности МКД за 1-е полугодие 2022г.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</si>
  <si>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</si>
  <si>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</si>
  <si>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</si>
  <si>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01.01.2023г.</t>
  </si>
  <si>
    <r>
      <t>26.83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</si>
  <si>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01.07.2022г. по 30.06.2023г.</t>
  </si>
  <si>
    <t>Отчет о финансово-хозяйственной деятельности МКД за 2-е полугодие 2022г.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</si>
  <si>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</si>
  <si>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</si>
  <si>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</si>
  <si>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Затраты на выполнение капитального ремонта в МКД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</si>
  <si>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</si>
  <si>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Переходящий остаток на 01.07.2022г.                                                                                                                               </t>
  </si>
  <si>
    <t xml:space="preserve">Замена стояков ЦО кв. №22,26,30,34,38 </t>
  </si>
  <si>
    <t>Замена стояков ГВС кв. №63 (до подвала)</t>
  </si>
  <si>
    <t>Замена стояков ЦО 2х5 радиаторов, и 1х10 радиаторов кв. №44,48,52,56,60</t>
  </si>
  <si>
    <t>Замена ОПУ ХВС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</si>
</sst>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3" zoomScale="80" zoomScaleNormal="80" zoomScalePageLayoutView="85" workbookViewId="0">
      <selection activeCell="C10" sqref="C10"/>
    </sheetView>
  </sheetViews>
  <sheetFormatPr defaultColWidth="8.88671875" defaultRowHeight="15.6"/>
  <cols>
    <col min="1" max="1" width="32" style="2" customWidth="1"/>
    <col min="2" max="2" width="16.77734375" style="61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30</v>
      </c>
      <c r="B1" s="84" t="s">
        <v>1</v>
      </c>
      <c r="C1" s="85"/>
      <c r="D1" s="28" t="s">
        <v>0</v>
      </c>
      <c r="E1" s="27"/>
    </row>
    <row r="2" spans="1:7">
      <c r="A2" s="35"/>
      <c r="B2" s="57" t="s">
        <v>5</v>
      </c>
      <c r="C2" s="27"/>
      <c r="D2" s="33"/>
      <c r="E2" s="32"/>
    </row>
    <row r="3" spans="1:7" ht="27.6" customHeight="1">
      <c r="A3" s="64" t="s">
        <v>31</v>
      </c>
      <c r="B3" s="64"/>
      <c r="C3" s="64"/>
      <c r="D3" s="65"/>
      <c r="E3" s="32"/>
    </row>
    <row r="4" spans="1:7" ht="19.2" customHeight="1">
      <c r="A4" s="66" t="s">
        <v>25</v>
      </c>
      <c r="B4" s="66"/>
      <c r="C4" s="66"/>
      <c r="D4" s="67"/>
      <c r="E4" s="32"/>
    </row>
    <row r="5" spans="1:7">
      <c r="A5" s="67"/>
      <c r="B5" s="69"/>
      <c r="C5" s="69"/>
      <c r="D5" s="69"/>
      <c r="E5" s="70"/>
    </row>
    <row r="6" spans="1:7" ht="60" customHeight="1">
      <c r="A6" s="76" t="s">
        <v>22</v>
      </c>
      <c r="B6" s="77"/>
      <c r="C6" s="63">
        <v>4766.5</v>
      </c>
      <c r="D6" s="25" t="s">
        <v>27</v>
      </c>
      <c r="E6" s="47" t="s">
        <v>28</v>
      </c>
    </row>
    <row r="7" spans="1:7">
      <c r="A7" s="71" t="s">
        <v>9</v>
      </c>
      <c r="B7" s="71"/>
      <c r="C7" s="71"/>
      <c r="D7" s="72" t="s">
        <v>10</v>
      </c>
      <c r="E7" s="72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631465.91999999993</v>
      </c>
      <c r="C9" s="15">
        <v>749727.81</v>
      </c>
      <c r="D9" s="14" t="s">
        <v>3</v>
      </c>
      <c r="E9" s="15">
        <f>B9*6%+B9</f>
        <v>669353.87519999989</v>
      </c>
    </row>
    <row r="10" spans="1:7" s="10" customFormat="1" ht="27.6" customHeight="1">
      <c r="A10" s="14" t="s">
        <v>4</v>
      </c>
      <c r="B10" s="15">
        <f>C6*4.08*6</f>
        <v>116683.92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748149.84</v>
      </c>
      <c r="C11" s="17">
        <f>SUM(C9:C10)</f>
        <v>749727.81</v>
      </c>
      <c r="D11" s="16" t="s">
        <v>16</v>
      </c>
      <c r="E11" s="17">
        <f>SUM(E9:E10)</f>
        <v>669353.87519999989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3" t="s">
        <v>19</v>
      </c>
      <c r="B13" s="74"/>
      <c r="C13" s="75"/>
      <c r="D13" s="68" t="s">
        <v>7</v>
      </c>
      <c r="E13" s="68"/>
      <c r="F13" s="18"/>
      <c r="G13" s="18"/>
    </row>
    <row r="14" spans="1:7" s="6" customFormat="1" ht="64.8">
      <c r="A14" s="38" t="s">
        <v>43</v>
      </c>
      <c r="B14" s="37">
        <f>B15+B16</f>
        <v>391127.45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29</v>
      </c>
      <c r="B15" s="58">
        <v>-118012.95</v>
      </c>
      <c r="C15" s="31"/>
      <c r="D15" s="24" t="s">
        <v>18</v>
      </c>
      <c r="E15" s="19">
        <f>E11</f>
        <v>669353.87519999989</v>
      </c>
    </row>
    <row r="16" spans="1:7" ht="31.2">
      <c r="A16" s="13" t="s">
        <v>21</v>
      </c>
      <c r="B16" s="58">
        <v>509140.4</v>
      </c>
      <c r="C16" s="30"/>
      <c r="D16" s="16" t="s">
        <v>15</v>
      </c>
      <c r="E16" s="20">
        <f>E15</f>
        <v>669353.87519999989</v>
      </c>
      <c r="F16" s="21"/>
    </row>
    <row r="17" spans="1:10" ht="32.4">
      <c r="A17" s="45" t="s">
        <v>44</v>
      </c>
      <c r="B17" s="37">
        <f>B14+B11-C11</f>
        <v>389549.48</v>
      </c>
      <c r="C17" s="31"/>
      <c r="D17" s="68" t="s">
        <v>8</v>
      </c>
      <c r="E17" s="68"/>
      <c r="J17" s="39"/>
    </row>
    <row r="18" spans="1:10" ht="16.2">
      <c r="A18" s="82" t="s">
        <v>19</v>
      </c>
      <c r="B18" s="82"/>
      <c r="C18" s="83"/>
      <c r="D18" s="38" t="s">
        <v>14</v>
      </c>
      <c r="E18" s="37" t="s">
        <v>13</v>
      </c>
    </row>
    <row r="19" spans="1:10" ht="43.2">
      <c r="A19" s="56" t="s">
        <v>26</v>
      </c>
      <c r="B19" s="55">
        <v>2335256.35</v>
      </c>
      <c r="C19" s="52"/>
      <c r="D19" s="38"/>
      <c r="E19" s="37"/>
    </row>
    <row r="20" spans="1:10">
      <c r="A20" s="8"/>
      <c r="B20" s="59"/>
      <c r="C20" s="31"/>
      <c r="D20" s="16" t="s">
        <v>17</v>
      </c>
      <c r="E20" s="22">
        <v>0</v>
      </c>
    </row>
    <row r="21" spans="1:10">
      <c r="A21" s="8"/>
      <c r="B21" s="60"/>
      <c r="C21" s="31"/>
      <c r="D21" s="1"/>
    </row>
    <row r="22" spans="1:10">
      <c r="A22" s="80"/>
      <c r="B22" s="80"/>
      <c r="C22" s="31"/>
      <c r="D22" s="1"/>
    </row>
    <row r="23" spans="1:10">
      <c r="A23" s="79"/>
      <c r="B23" s="79"/>
      <c r="C23" s="31"/>
      <c r="D23" s="3"/>
    </row>
    <row r="24" spans="1:10">
      <c r="A24" s="78"/>
      <c r="B24" s="78"/>
      <c r="C24" s="8"/>
      <c r="D24" s="3"/>
      <c r="E24" s="4"/>
      <c r="F24" s="39"/>
    </row>
    <row r="25" spans="1:10">
      <c r="A25" s="78"/>
      <c r="B25" s="78"/>
      <c r="C25" s="8"/>
    </row>
    <row r="26" spans="1:10">
      <c r="A26" s="81"/>
      <c r="B26" s="81"/>
      <c r="C26" s="8"/>
    </row>
    <row r="27" spans="1:10">
      <c r="A27" s="78"/>
      <c r="B27" s="78"/>
      <c r="C27" s="8"/>
    </row>
    <row r="28" spans="1:10">
      <c r="A28" s="79"/>
      <c r="B28" s="79"/>
      <c r="C28" s="8"/>
    </row>
    <row r="29" spans="1:10" s="23" customFormat="1">
      <c r="A29" s="2"/>
      <c r="B29" s="61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8">
    <mergeCell ref="B1:C1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3" workbookViewId="0">
      <selection activeCell="B18" sqref="B18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30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4" t="s">
        <v>38</v>
      </c>
      <c r="B3" s="64"/>
      <c r="C3" s="64"/>
      <c r="D3" s="65"/>
      <c r="E3" s="32"/>
    </row>
    <row r="4" spans="1:10" ht="19.2" customHeight="1">
      <c r="A4" s="66" t="s">
        <v>25</v>
      </c>
      <c r="B4" s="66"/>
      <c r="C4" s="66"/>
      <c r="D4" s="67"/>
      <c r="E4" s="32"/>
    </row>
    <row r="5" spans="1:10" ht="60" customHeight="1">
      <c r="A5" s="76" t="s">
        <v>22</v>
      </c>
      <c r="B5" s="77"/>
      <c r="C5" s="48">
        <v>4766.5</v>
      </c>
      <c r="D5" s="25" t="s">
        <v>37</v>
      </c>
      <c r="E5" s="47" t="s">
        <v>36</v>
      </c>
    </row>
    <row r="6" spans="1:10">
      <c r="A6" s="71" t="s">
        <v>9</v>
      </c>
      <c r="B6" s="71"/>
      <c r="C6" s="71"/>
      <c r="D6" s="72" t="s">
        <v>10</v>
      </c>
      <c r="E6" s="72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C5*22.83*6</f>
        <v>652915.16999999993</v>
      </c>
      <c r="C8" s="15">
        <v>764901.48</v>
      </c>
      <c r="D8" s="14" t="s">
        <v>3</v>
      </c>
      <c r="E8" s="15">
        <f>B8*5.5%+B8</f>
        <v>688825.50434999994</v>
      </c>
    </row>
    <row r="9" spans="1:10" s="11" customFormat="1" ht="23.4" customHeight="1">
      <c r="A9" s="14" t="s">
        <v>4</v>
      </c>
      <c r="B9" s="50">
        <f>C5*6*4</f>
        <v>114396</v>
      </c>
      <c r="C9" s="15">
        <v>0</v>
      </c>
      <c r="D9" s="14" t="str">
        <f t="shared" ref="D9" si="0">A9</f>
        <v>Текущий ремонт</v>
      </c>
      <c r="E9" s="15">
        <f>E21</f>
        <v>469487</v>
      </c>
    </row>
    <row r="10" spans="1:10" s="11" customFormat="1" ht="27.6" customHeight="1">
      <c r="A10" s="16" t="s">
        <v>16</v>
      </c>
      <c r="B10" s="51">
        <f>SUM(B8:B9)</f>
        <v>767311.16999999993</v>
      </c>
      <c r="C10" s="17">
        <f>SUM(C8:C9)</f>
        <v>764901.48</v>
      </c>
      <c r="D10" s="16" t="s">
        <v>16</v>
      </c>
      <c r="E10" s="17">
        <f>SUM(E8:E9)</f>
        <v>1158312.5043500001</v>
      </c>
    </row>
    <row r="11" spans="1:10" s="6" customFormat="1" ht="16.2">
      <c r="A11" s="73" t="s">
        <v>19</v>
      </c>
      <c r="B11" s="74"/>
      <c r="C11" s="75"/>
      <c r="D11" s="68" t="s">
        <v>7</v>
      </c>
      <c r="E11" s="68"/>
      <c r="G11" s="36"/>
    </row>
    <row r="12" spans="1:10" s="6" customFormat="1" ht="48.6">
      <c r="A12" s="38" t="s">
        <v>39</v>
      </c>
      <c r="B12" s="37">
        <f>'01.01-30.06'!B17</f>
        <v>389549.48</v>
      </c>
      <c r="C12" s="31"/>
      <c r="D12" s="7" t="s">
        <v>14</v>
      </c>
      <c r="E12" s="19" t="s">
        <v>13</v>
      </c>
    </row>
    <row r="13" spans="1:10" ht="82.8">
      <c r="A13" s="45" t="s">
        <v>40</v>
      </c>
      <c r="B13" s="37">
        <f>B14+B15</f>
        <v>630366.24999999988</v>
      </c>
      <c r="C13" s="31"/>
      <c r="D13" s="24" t="s">
        <v>18</v>
      </c>
      <c r="E13" s="19">
        <f>E8</f>
        <v>688825.50434999994</v>
      </c>
      <c r="F13" s="21"/>
    </row>
    <row r="14" spans="1:10" ht="46.8">
      <c r="A14" s="13" t="s">
        <v>41</v>
      </c>
      <c r="B14" s="58">
        <f>('01.01-30.06'!B15+'01.07-31.12'!E21)-('01.07-31.12'!B9+'01.01-30.06'!B10)</f>
        <v>120394.13</v>
      </c>
      <c r="C14" s="30"/>
      <c r="D14" s="16" t="s">
        <v>15</v>
      </c>
      <c r="E14" s="20">
        <f>E13</f>
        <v>688825.50434999994</v>
      </c>
      <c r="G14" s="39"/>
      <c r="J14" s="39"/>
    </row>
    <row r="15" spans="1:10">
      <c r="A15" s="13" t="s">
        <v>21</v>
      </c>
      <c r="B15" s="58">
        <f>'01.01-30.06'!B16+'01.01-30.06'!B11-'01.01-30.06'!C11+'01.07-31.12'!B10-'01.07-31.12'!C10</f>
        <v>509972.11999999988</v>
      </c>
      <c r="C15" s="31"/>
      <c r="D15" s="68" t="s">
        <v>8</v>
      </c>
      <c r="E15" s="68"/>
    </row>
    <row r="16" spans="1:10" ht="16.2">
      <c r="A16" s="82" t="s">
        <v>19</v>
      </c>
      <c r="B16" s="82"/>
      <c r="C16" s="83"/>
      <c r="D16" s="38" t="s">
        <v>14</v>
      </c>
      <c r="E16" s="37" t="s">
        <v>13</v>
      </c>
    </row>
    <row r="17" spans="1:6" ht="40.799999999999997" customHeight="1">
      <c r="A17" s="56" t="s">
        <v>42</v>
      </c>
      <c r="B17" s="20">
        <v>0</v>
      </c>
      <c r="C17" s="52"/>
      <c r="D17" s="49" t="s">
        <v>45</v>
      </c>
      <c r="E17" s="19">
        <v>178259</v>
      </c>
    </row>
    <row r="18" spans="1:6" ht="43.2">
      <c r="A18" s="56" t="s">
        <v>35</v>
      </c>
      <c r="B18" s="55">
        <f>кап.ремонт!B15</f>
        <v>1128725.19</v>
      </c>
      <c r="C18" s="31"/>
      <c r="D18" s="49" t="s">
        <v>46</v>
      </c>
      <c r="E18" s="19">
        <v>6930</v>
      </c>
    </row>
    <row r="19" spans="1:6" ht="31.2">
      <c r="A19" s="8"/>
      <c r="B19" s="8"/>
      <c r="C19" s="31"/>
      <c r="D19" s="49" t="s">
        <v>47</v>
      </c>
      <c r="E19" s="19">
        <f>180586+88683</f>
        <v>269269</v>
      </c>
      <c r="F19" s="39"/>
    </row>
    <row r="20" spans="1:6">
      <c r="A20" s="8"/>
      <c r="B20" s="8"/>
      <c r="C20" s="31"/>
      <c r="D20" s="49" t="s">
        <v>48</v>
      </c>
      <c r="E20" s="19">
        <v>15029</v>
      </c>
    </row>
    <row r="21" spans="1:6">
      <c r="A21" s="80"/>
      <c r="B21" s="80"/>
      <c r="C21" s="31"/>
      <c r="D21" s="16" t="s">
        <v>17</v>
      </c>
      <c r="E21" s="22">
        <f>SUM(E17:E20)</f>
        <v>469487</v>
      </c>
    </row>
    <row r="22" spans="1:6">
      <c r="A22" s="79"/>
      <c r="B22" s="79"/>
      <c r="C22" s="31"/>
      <c r="D22" s="40" t="s">
        <v>6</v>
      </c>
      <c r="E22" s="41">
        <f>E10</f>
        <v>1158312.5043500001</v>
      </c>
      <c r="F22" s="39"/>
    </row>
    <row r="23" spans="1:6">
      <c r="A23" s="78"/>
      <c r="B23" s="78"/>
      <c r="C23" s="31"/>
    </row>
    <row r="24" spans="1:6">
      <c r="A24" s="78"/>
      <c r="B24" s="78"/>
      <c r="C24" s="8"/>
    </row>
    <row r="25" spans="1:6">
      <c r="A25" s="81"/>
      <c r="B25" s="81"/>
      <c r="C25" s="8"/>
    </row>
    <row r="26" spans="1:6">
      <c r="A26" s="78"/>
      <c r="B26" s="78"/>
      <c r="C26" s="8"/>
    </row>
    <row r="27" spans="1:6">
      <c r="A27" s="79"/>
      <c r="B27" s="79"/>
      <c r="C27" s="8"/>
    </row>
    <row r="28" spans="1:6" s="23" customFormat="1">
      <c r="A28" s="2"/>
      <c r="B28" s="2"/>
      <c r="C28" s="8"/>
      <c r="D28" s="2"/>
      <c r="E28" s="1"/>
      <c r="F28" s="39"/>
    </row>
    <row r="29" spans="1:6" ht="20.399999999999999" customHeight="1"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0" spans="3:4">
      <c r="D40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16" sqref="A16: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30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4" t="s">
        <v>32</v>
      </c>
      <c r="B3" s="64"/>
      <c r="C3" s="64"/>
    </row>
    <row r="4" spans="1:3" ht="19.2" customHeight="1">
      <c r="A4" s="66" t="s">
        <v>25</v>
      </c>
      <c r="B4" s="66"/>
      <c r="C4" s="66"/>
    </row>
    <row r="5" spans="1:3" ht="60" customHeight="1">
      <c r="A5" s="25" t="s">
        <v>33</v>
      </c>
      <c r="B5" s="47" t="s">
        <v>34</v>
      </c>
      <c r="C5" s="1"/>
    </row>
    <row r="6" spans="1:3">
      <c r="A6" s="72" t="s">
        <v>10</v>
      </c>
      <c r="B6" s="72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8" t="s">
        <v>23</v>
      </c>
      <c r="B8" s="68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14"/>
      <c r="B11" s="19"/>
    </row>
    <row r="12" spans="1:3" ht="31.2">
      <c r="A12" s="16" t="s">
        <v>24</v>
      </c>
      <c r="B12" s="22">
        <f>SUM(B10:B11)</f>
        <v>0</v>
      </c>
      <c r="C12" s="21"/>
    </row>
    <row r="13" spans="1:3">
      <c r="A13" s="1"/>
      <c r="B13" s="1"/>
      <c r="C13" s="39"/>
    </row>
    <row r="14" spans="1:3" ht="16.2">
      <c r="A14" s="53" t="s">
        <v>19</v>
      </c>
      <c r="B14" s="54"/>
      <c r="C14" s="1"/>
    </row>
    <row r="15" spans="1:3" ht="64.8">
      <c r="A15" s="29" t="s">
        <v>35</v>
      </c>
      <c r="B15" s="62">
        <v>1128725.19</v>
      </c>
      <c r="C15" s="1"/>
    </row>
    <row r="16" spans="1:3">
      <c r="A16" s="78"/>
      <c r="B16" s="78"/>
      <c r="C16" s="8"/>
    </row>
    <row r="17" spans="1:3">
      <c r="A17" s="78"/>
      <c r="B17" s="78"/>
      <c r="C17" s="8"/>
    </row>
    <row r="18" spans="1:3">
      <c r="A18" s="81"/>
      <c r="B18" s="81"/>
      <c r="C18" s="8"/>
    </row>
    <row r="19" spans="1:3">
      <c r="A19" s="78"/>
      <c r="B19" s="78"/>
    </row>
    <row r="20" spans="1:3">
      <c r="A20" s="79"/>
      <c r="B20" s="79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2023-05-17T13:03:26Z</dcterms:modified>
</cp:coreProperties>
</file>