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B16" i="22"/>
  <c r="E12"/>
  <c r="E29" s="1"/>
  <c r="C9"/>
  <c r="C12" s="1"/>
  <c r="B12"/>
  <c r="B10"/>
  <c r="E24"/>
  <c r="E11"/>
  <c r="B11"/>
  <c r="C11" s="1"/>
  <c r="E28"/>
  <c r="B9" l="1"/>
  <c r="E9" s="1"/>
  <c r="B10" i="21"/>
  <c r="B9"/>
  <c r="E9" s="1"/>
  <c r="E10" i="22"/>
  <c r="B21"/>
  <c r="B20"/>
  <c r="B11" i="23"/>
  <c r="B11" i="21" l="1"/>
  <c r="B14"/>
  <c r="D10" i="22" l="1"/>
  <c r="D10" i="21"/>
  <c r="E15" i="22" l="1"/>
  <c r="E16" s="1"/>
  <c r="C11" i="21" l="1"/>
  <c r="B17" l="1"/>
  <c r="B14" i="22" s="1"/>
  <c r="B17"/>
  <c r="B15" s="1"/>
  <c r="E11" i="21"/>
  <c r="E15" s="1"/>
  <c r="E16" s="1"/>
</calcChain>
</file>

<file path=xl/sharedStrings.xml><?xml version="1.0" encoding="utf-8"?>
<sst xmlns="http://schemas.openxmlformats.org/spreadsheetml/2006/main" count="104" uniqueCount="57">
  <si>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</si>
  <si>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</si>
  <si>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</si>
  <si>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</si>
  <si>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</si>
  <si>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</si>
  <si>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</si>
  <si>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</si>
  <si>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</si>
  <si>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</si>
  <si>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</si>
  <si>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</si>
  <si>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</si>
  <si>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</si>
  <si>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</si>
  <si>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</si>
  <si>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</si>
  <si>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</si>
  <si>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</si>
  <si>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</si>
  <si>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</si>
  <si>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</si>
  <si>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</si>
  <si>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Затраты на выполнение капитального ремонтав МКД</t>
  </si>
  <si>
    <t>адрес: ул. Гоголя, д. 50</t>
  </si>
  <si>
    <t>Расшифровка статьи расходов "Капитальный ремонт"</t>
  </si>
  <si>
    <t>Итого статья "Капитальный ремонт"</t>
  </si>
  <si>
    <t>адрес: ул. Гоголя, 50</t>
  </si>
  <si>
    <t>Остаток денежных средств по капитальному ремонту на спец. счете дома на 01.01.2022г.</t>
  </si>
  <si>
    <t>Утвержденный тариф на содержание и текущий ремонт с 01.07.2021г. по 30.06.2022г.</t>
  </si>
  <si>
    <t>По текущему ремонту выполненному  во 2-м полугодии 2021 года.</t>
  </si>
  <si>
    <r>
      <t>31.25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</si>
  <si>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Отчет о финансово-хозяйственной деятельности МКД за 2-е полугодие 2022г.</t>
  </si>
  <si>
    <t>ООО «ПАРТНЕР-СВ»</t>
  </si>
  <si>
    <t>Отчет о финансово-хозяйственной деятельности МКД за 1-е полугодие 2022г.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</si>
  <si>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</si>
  <si>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 xml:space="preserve">Переходящий остаток на 01.07.2022г.                                                                                                                               </t>
  </si>
  <si>
    <t>Остаток денежных средств по капитальному ремонту на спец. счете дома на 01.01.2023г.</t>
  </si>
  <si>
    <r>
      <t>8.98руб./м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</si>
  <si>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капитальный ремонт с 01.01.2022г. по 31.12.2022г.</t>
  </si>
  <si>
    <t>Отчет за 2022г. по затратам на капитальный ремонт</t>
  </si>
  <si>
    <t xml:space="preserve">Расшифровка статьи расходов "Возмещение за герметизацию швов" </t>
  </si>
  <si>
    <t>Итого статья "Возмещение за герметизацию швов"</t>
  </si>
  <si>
    <t>Возмещение за герметизацию швов</t>
  </si>
  <si>
    <t>Утвержденный тариф на содержание и текущий ремонт с 01.07.2022 г. по 30.11.2022г.</t>
  </si>
  <si>
    <t>Утвержденный тариф на содержание и текущий ремонт с 01.12.2022 г. по 30.06.2023г.</t>
  </si>
  <si>
    <r>
      <t>31.10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</si>
  <si>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37.82 руб./м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</si>
  <si>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Ремонт кровли над лоджиями кв. №19,20,39</t>
  </si>
  <si>
    <t>Замена участка канализационного стояка кв. 28</t>
  </si>
  <si>
    <t>Замена участка канализационного стояка кв. 29</t>
  </si>
  <si>
    <t>Замена ОПУ ХВС</t>
  </si>
  <si>
    <t xml:space="preserve">Косметический ремонт одного подъезда </t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</si>
  <si>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</si>
  <si>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</si>
  <si>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>Герметизация межпанельных швов (93 п.м.) кв. №5,18,19,40</t>
  </si>
  <si>
    <t xml:space="preserve">По текущему ремонту выполненному  во 2-м полугодии 2022 года с учетом корректировки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</si>
</sst>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 applyBorder="1"/>
    <xf numFmtId="0" fontId="3" fillId="0" borderId="0" xfId="0" applyFont="1" applyAlignment="1">
      <alignment horizontal="center" vertical="center"/>
    </xf>
    <xf numFmtId="3" fontId="3" fillId="0" borderId="0" xfId="0" applyNumberFormat="1" applyFont="1" applyBorder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9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3" fillId="0" borderId="4" xfId="0" applyFont="1" applyBorder="1"/>
    <xf numFmtId="0" fontId="9" fillId="0" borderId="6" xfId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5" fontId="3" fillId="0" borderId="6" xfId="0" applyNumberFormat="1" applyFont="1" applyBorder="1" applyAlignment="1">
      <alignment horizontal="center" vertical="center"/>
    </xf>
    <xf numFmtId="0" fontId="2" fillId="0" borderId="0" xfId="0" applyFont="1" applyBorder="1"/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" fontId="3" fillId="0" borderId="0" xfId="0" applyNumberFormat="1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80" zoomScaleNormal="80" zoomScalePageLayoutView="85" workbookViewId="0">
      <selection activeCell="E9" sqref="E9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33</v>
      </c>
      <c r="B1" s="26" t="s">
        <v>1</v>
      </c>
      <c r="C1" s="27"/>
      <c r="D1" s="28" t="s">
        <v>0</v>
      </c>
      <c r="E1" s="27"/>
    </row>
    <row r="2" spans="1:7">
      <c r="A2" s="36"/>
      <c r="B2" s="35" t="s">
        <v>5</v>
      </c>
      <c r="C2" s="27"/>
      <c r="D2" s="34"/>
      <c r="E2" s="33"/>
    </row>
    <row r="3" spans="1:7" ht="27.6" customHeight="1">
      <c r="A3" s="64" t="s">
        <v>34</v>
      </c>
      <c r="B3" s="64"/>
      <c r="C3" s="64"/>
      <c r="D3" s="65"/>
      <c r="E3" s="33"/>
    </row>
    <row r="4" spans="1:7" ht="19.2" customHeight="1">
      <c r="A4" s="66" t="s">
        <v>24</v>
      </c>
      <c r="B4" s="66"/>
      <c r="C4" s="66"/>
      <c r="D4" s="67"/>
      <c r="E4" s="33"/>
    </row>
    <row r="5" spans="1:7">
      <c r="A5" s="67"/>
      <c r="B5" s="68"/>
      <c r="C5" s="68"/>
      <c r="D5" s="68"/>
      <c r="E5" s="69"/>
    </row>
    <row r="6" spans="1:7" ht="60" customHeight="1">
      <c r="A6" s="75" t="s">
        <v>22</v>
      </c>
      <c r="B6" s="76"/>
      <c r="C6" s="58">
        <v>2105.3000000000002</v>
      </c>
      <c r="D6" s="25" t="s">
        <v>29</v>
      </c>
      <c r="E6" s="50" t="s">
        <v>31</v>
      </c>
    </row>
    <row r="7" spans="1:7">
      <c r="A7" s="70" t="s">
        <v>9</v>
      </c>
      <c r="B7" s="70"/>
      <c r="C7" s="70"/>
      <c r="D7" s="71" t="s">
        <v>10</v>
      </c>
      <c r="E7" s="71"/>
    </row>
    <row r="8" spans="1:7" ht="31.2">
      <c r="A8" s="9" t="s">
        <v>2</v>
      </c>
      <c r="B8" s="7" t="s">
        <v>20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C6*6*22.08</f>
        <v>278910.14400000003</v>
      </c>
      <c r="C9" s="15">
        <v>390110.75</v>
      </c>
      <c r="D9" s="14" t="s">
        <v>3</v>
      </c>
      <c r="E9" s="15">
        <f>B9*6%+B9</f>
        <v>295644.75264000002</v>
      </c>
    </row>
    <row r="10" spans="1:7" s="10" customFormat="1" ht="27.6" customHeight="1">
      <c r="A10" s="14" t="s">
        <v>4</v>
      </c>
      <c r="B10" s="15">
        <f>C6*9.17*6</f>
        <v>115833.60600000001</v>
      </c>
      <c r="C10" s="15">
        <v>0</v>
      </c>
      <c r="D10" s="14" t="str">
        <f t="shared" ref="D10" si="0">A10</f>
        <v>Текущий ремонт</v>
      </c>
      <c r="E10" s="15">
        <v>0</v>
      </c>
    </row>
    <row r="11" spans="1:7" s="11" customFormat="1" ht="23.4" customHeight="1">
      <c r="A11" s="16" t="s">
        <v>16</v>
      </c>
      <c r="B11" s="17">
        <f>SUM(B9:B10)</f>
        <v>394743.75000000006</v>
      </c>
      <c r="C11" s="17">
        <f>SUM(C9:C10)</f>
        <v>390110.75</v>
      </c>
      <c r="D11" s="16" t="s">
        <v>16</v>
      </c>
      <c r="E11" s="17">
        <f>SUM(E9:E10)</f>
        <v>295644.75264000002</v>
      </c>
    </row>
    <row r="12" spans="1:7" s="11" customFormat="1" ht="27.6" customHeight="1">
      <c r="A12" s="45"/>
      <c r="B12" s="49"/>
      <c r="C12" s="49"/>
      <c r="D12" s="44"/>
      <c r="E12" s="46"/>
    </row>
    <row r="13" spans="1:7" s="12" customFormat="1" ht="20.399999999999999" customHeight="1">
      <c r="A13" s="72" t="s">
        <v>19</v>
      </c>
      <c r="B13" s="73"/>
      <c r="C13" s="74"/>
      <c r="D13" s="59" t="s">
        <v>7</v>
      </c>
      <c r="E13" s="59"/>
      <c r="F13" s="18"/>
      <c r="G13" s="18"/>
    </row>
    <row r="14" spans="1:7" s="6" customFormat="1" ht="64.8">
      <c r="A14" s="39" t="s">
        <v>35</v>
      </c>
      <c r="B14" s="38">
        <f>B15+B16</f>
        <v>314868.09999999998</v>
      </c>
      <c r="C14" s="32"/>
      <c r="D14" s="7" t="s">
        <v>14</v>
      </c>
      <c r="E14" s="19" t="s">
        <v>13</v>
      </c>
      <c r="G14" s="37"/>
    </row>
    <row r="15" spans="1:7" s="6" customFormat="1" ht="82.8">
      <c r="A15" s="13" t="s">
        <v>30</v>
      </c>
      <c r="B15" s="56">
        <v>114548.31</v>
      </c>
      <c r="C15" s="32"/>
      <c r="D15" s="24" t="s">
        <v>18</v>
      </c>
      <c r="E15" s="19">
        <f>E11</f>
        <v>295644.75264000002</v>
      </c>
    </row>
    <row r="16" spans="1:7" ht="31.2">
      <c r="A16" s="13" t="s">
        <v>21</v>
      </c>
      <c r="B16" s="56">
        <v>200319.79</v>
      </c>
      <c r="C16" s="31"/>
      <c r="D16" s="16" t="s">
        <v>15</v>
      </c>
      <c r="E16" s="20">
        <f>E15</f>
        <v>295644.75264000002</v>
      </c>
      <c r="F16" s="21"/>
    </row>
    <row r="17" spans="1:10" ht="32.4">
      <c r="A17" s="48" t="s">
        <v>36</v>
      </c>
      <c r="B17" s="38">
        <f>B14+B11-C11</f>
        <v>319501.10000000009</v>
      </c>
      <c r="C17" s="32"/>
      <c r="D17" s="59" t="s">
        <v>8</v>
      </c>
      <c r="E17" s="59"/>
      <c r="J17" s="40"/>
    </row>
    <row r="18" spans="1:10" ht="16.2">
      <c r="A18" s="30"/>
      <c r="B18" s="21"/>
      <c r="C18" s="32"/>
      <c r="D18" s="39" t="s">
        <v>14</v>
      </c>
      <c r="E18" s="38" t="s">
        <v>13</v>
      </c>
    </row>
    <row r="19" spans="1:10" ht="16.2">
      <c r="A19" s="43" t="s">
        <v>19</v>
      </c>
      <c r="B19" s="55"/>
      <c r="C19" s="47"/>
      <c r="D19" s="39"/>
      <c r="E19" s="38"/>
    </row>
    <row r="20" spans="1:10" ht="64.8">
      <c r="A20" s="29" t="s">
        <v>28</v>
      </c>
      <c r="B20" s="57">
        <v>895262.91</v>
      </c>
      <c r="C20" s="32"/>
      <c r="D20" s="16" t="s">
        <v>17</v>
      </c>
      <c r="E20" s="22">
        <v>0</v>
      </c>
    </row>
    <row r="21" spans="1:10">
      <c r="A21" s="8"/>
      <c r="B21" s="8"/>
      <c r="C21" s="32"/>
      <c r="D21" s="1"/>
    </row>
    <row r="22" spans="1:10">
      <c r="A22" s="8"/>
      <c r="B22" s="8"/>
      <c r="C22" s="32"/>
      <c r="D22" s="1"/>
    </row>
    <row r="23" spans="1:10">
      <c r="A23" s="8"/>
      <c r="B23" s="8"/>
      <c r="C23" s="32"/>
      <c r="D23" s="3"/>
    </row>
    <row r="24" spans="1:10">
      <c r="A24" s="8"/>
      <c r="B24" s="8"/>
      <c r="C24" s="8"/>
      <c r="D24" s="3"/>
      <c r="E24" s="4"/>
      <c r="F24" s="40"/>
    </row>
    <row r="25" spans="1:10">
      <c r="A25" s="8"/>
      <c r="B25" s="8"/>
      <c r="C25" s="8"/>
    </row>
    <row r="26" spans="1:10">
      <c r="A26" s="8"/>
      <c r="B26" s="8"/>
      <c r="C26" s="8"/>
    </row>
    <row r="27" spans="1:10">
      <c r="A27" s="8"/>
      <c r="B27" s="8"/>
      <c r="C27" s="8"/>
    </row>
    <row r="28" spans="1:10">
      <c r="A28" s="62"/>
      <c r="B28" s="62"/>
      <c r="C28" s="8"/>
    </row>
    <row r="29" spans="1:10" s="23" customFormat="1">
      <c r="A29" s="61"/>
      <c r="B29" s="61"/>
      <c r="C29" s="8"/>
      <c r="D29" s="2"/>
      <c r="E29" s="1"/>
      <c r="F29" s="1"/>
    </row>
    <row r="30" spans="1:10" ht="20.399999999999999" customHeight="1">
      <c r="A30" s="60"/>
      <c r="B30" s="60"/>
      <c r="C30" s="8"/>
    </row>
    <row r="31" spans="1:10" ht="23.4" customHeight="1">
      <c r="A31" s="60"/>
      <c r="B31" s="60"/>
      <c r="C31" s="8"/>
    </row>
    <row r="32" spans="1:10" ht="33" customHeight="1">
      <c r="A32" s="63"/>
      <c r="B32" s="63"/>
      <c r="C32" s="8"/>
      <c r="F32" s="23"/>
    </row>
    <row r="33" spans="1:4">
      <c r="A33" s="60"/>
      <c r="B33" s="60"/>
    </row>
    <row r="34" spans="1:4" ht="21" customHeight="1">
      <c r="A34" s="61"/>
      <c r="B34" s="61"/>
    </row>
    <row r="36" spans="1:4" ht="18.75" customHeight="1"/>
    <row r="37" spans="1:4" ht="31.95" customHeight="1"/>
    <row r="38" spans="1:4">
      <c r="C38" s="5"/>
    </row>
    <row r="47" spans="1:4">
      <c r="D47" s="3"/>
    </row>
  </sheetData>
  <mergeCells count="16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33:B33"/>
    <mergeCell ref="A34:B34"/>
    <mergeCell ref="A28:B28"/>
    <mergeCell ref="A29:B29"/>
    <mergeCell ref="A30:B30"/>
    <mergeCell ref="A31:B31"/>
    <mergeCell ref="A32:B32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opLeftCell="A16" workbookViewId="0">
      <selection activeCell="H14" sqref="H14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1.554687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33</v>
      </c>
      <c r="B1" s="26" t="s">
        <v>1</v>
      </c>
      <c r="C1" s="27"/>
      <c r="D1" s="28" t="s">
        <v>0</v>
      </c>
      <c r="E1" s="27"/>
    </row>
    <row r="2" spans="1:10">
      <c r="A2" s="36"/>
      <c r="B2" s="35" t="s">
        <v>5</v>
      </c>
      <c r="C2" s="27"/>
      <c r="D2" s="34"/>
      <c r="E2" s="33"/>
    </row>
    <row r="3" spans="1:10" ht="27.6" customHeight="1">
      <c r="A3" s="64" t="s">
        <v>32</v>
      </c>
      <c r="B3" s="64"/>
      <c r="C3" s="64"/>
      <c r="D3" s="65"/>
      <c r="E3" s="33"/>
    </row>
    <row r="4" spans="1:10" ht="19.2" customHeight="1">
      <c r="A4" s="66" t="s">
        <v>24</v>
      </c>
      <c r="B4" s="66"/>
      <c r="C4" s="66"/>
      <c r="D4" s="67"/>
      <c r="E4" s="33"/>
    </row>
    <row r="5" spans="1:10" ht="60" customHeight="1">
      <c r="A5" s="75" t="s">
        <v>22</v>
      </c>
      <c r="B5" s="76"/>
      <c r="C5" s="81">
        <v>2105.3000000000002</v>
      </c>
      <c r="D5" s="25" t="s">
        <v>44</v>
      </c>
      <c r="E5" s="50" t="s">
        <v>46</v>
      </c>
    </row>
    <row r="6" spans="1:10" ht="60" customHeight="1">
      <c r="A6" s="83"/>
      <c r="B6" s="84"/>
      <c r="C6" s="82"/>
      <c r="D6" s="25" t="s">
        <v>45</v>
      </c>
      <c r="E6" s="50" t="s">
        <v>47</v>
      </c>
    </row>
    <row r="7" spans="1:10">
      <c r="A7" s="70" t="s">
        <v>9</v>
      </c>
      <c r="B7" s="70"/>
      <c r="C7" s="70"/>
      <c r="D7" s="71" t="s">
        <v>10</v>
      </c>
      <c r="E7" s="71"/>
    </row>
    <row r="8" spans="1:10" ht="38.4" customHeight="1">
      <c r="A8" s="9" t="s">
        <v>2</v>
      </c>
      <c r="B8" s="7" t="s">
        <v>20</v>
      </c>
      <c r="C8" s="7" t="s">
        <v>12</v>
      </c>
      <c r="D8" s="7" t="s">
        <v>2</v>
      </c>
      <c r="E8" s="7" t="s">
        <v>11</v>
      </c>
    </row>
    <row r="9" spans="1:10" s="10" customFormat="1" ht="27.6" customHeight="1">
      <c r="A9" s="14" t="s">
        <v>3</v>
      </c>
      <c r="B9" s="52">
        <f>C5*22.83*6</f>
        <v>288383.99400000001</v>
      </c>
      <c r="C9" s="15">
        <f>425996.59-C11</f>
        <v>411848.97400000005</v>
      </c>
      <c r="D9" s="14" t="s">
        <v>3</v>
      </c>
      <c r="E9" s="15">
        <f>B9*5.5%+B9</f>
        <v>304245.11366999999</v>
      </c>
    </row>
    <row r="10" spans="1:10" s="11" customFormat="1" ht="23.4" customHeight="1">
      <c r="A10" s="14" t="s">
        <v>4</v>
      </c>
      <c r="B10" s="52">
        <f>C5*8.27*6</f>
        <v>104464.986</v>
      </c>
      <c r="C10" s="15">
        <v>0</v>
      </c>
      <c r="D10" s="14" t="str">
        <f t="shared" ref="D10" si="0">A10</f>
        <v>Текущий ремонт</v>
      </c>
      <c r="E10" s="15">
        <f>E24</f>
        <v>209148</v>
      </c>
    </row>
    <row r="11" spans="1:10" s="11" customFormat="1" ht="31.2">
      <c r="A11" s="14" t="s">
        <v>43</v>
      </c>
      <c r="B11" s="15">
        <f>6.72*C5*1</f>
        <v>14147.616</v>
      </c>
      <c r="C11" s="15">
        <f>B11</f>
        <v>14147.616</v>
      </c>
      <c r="D11" s="14" t="s">
        <v>43</v>
      </c>
      <c r="E11" s="15">
        <f>E27</f>
        <v>99045</v>
      </c>
    </row>
    <row r="12" spans="1:10" s="11" customFormat="1" ht="27.6" customHeight="1">
      <c r="A12" s="16" t="s">
        <v>16</v>
      </c>
      <c r="B12" s="53">
        <f>SUM(B9:B11)</f>
        <v>406996.59599999996</v>
      </c>
      <c r="C12" s="53">
        <f>SUM(C9:C11)</f>
        <v>425996.59</v>
      </c>
      <c r="D12" s="16" t="s">
        <v>16</v>
      </c>
      <c r="E12" s="17">
        <f>SUM(E9:E11)</f>
        <v>612438.11366999999</v>
      </c>
    </row>
    <row r="13" spans="1:10" s="6" customFormat="1" ht="16.2">
      <c r="A13" s="72" t="s">
        <v>19</v>
      </c>
      <c r="B13" s="73"/>
      <c r="C13" s="74"/>
      <c r="D13" s="59" t="s">
        <v>7</v>
      </c>
      <c r="E13" s="59"/>
      <c r="G13" s="37"/>
    </row>
    <row r="14" spans="1:10" s="6" customFormat="1" ht="48.6">
      <c r="A14" s="39" t="s">
        <v>53</v>
      </c>
      <c r="B14" s="38">
        <f>'01.01-30.06'!B17</f>
        <v>319501.10000000009</v>
      </c>
      <c r="C14" s="32"/>
      <c r="D14" s="7" t="s">
        <v>14</v>
      </c>
      <c r="E14" s="19" t="s">
        <v>13</v>
      </c>
    </row>
    <row r="15" spans="1:10" ht="82.8">
      <c r="A15" s="48" t="s">
        <v>54</v>
      </c>
      <c r="B15" s="38">
        <f>B16+B17</f>
        <v>289565.51399999991</v>
      </c>
      <c r="C15" s="32"/>
      <c r="D15" s="24" t="s">
        <v>18</v>
      </c>
      <c r="E15" s="19">
        <f>E9</f>
        <v>304245.11366999999</v>
      </c>
      <c r="F15" s="21"/>
    </row>
    <row r="16" spans="1:10" ht="62.4">
      <c r="A16" s="13" t="s">
        <v>56</v>
      </c>
      <c r="B16" s="56">
        <f>('01.01-30.06'!B15+'01.07-31.12'!E24)-('01.07-31.12'!B10+'01.01-30.06'!B10)+215</f>
        <v>103612.71799999999</v>
      </c>
      <c r="C16" s="31"/>
      <c r="D16" s="16" t="s">
        <v>15</v>
      </c>
      <c r="E16" s="20">
        <f>E15</f>
        <v>304245.11366999999</v>
      </c>
      <c r="J16" s="40"/>
    </row>
    <row r="17" spans="1:6">
      <c r="A17" s="13" t="s">
        <v>21</v>
      </c>
      <c r="B17" s="56">
        <f>'01.01-30.06'!B16+'01.01-30.06'!B11-'01.01-30.06'!C11+'01.07-31.12'!B12-'01.07-31.12'!C12</f>
        <v>185952.79599999991</v>
      </c>
      <c r="C17" s="32"/>
      <c r="D17" s="59" t="s">
        <v>8</v>
      </c>
      <c r="E17" s="59"/>
    </row>
    <row r="18" spans="1:6" ht="16.2">
      <c r="A18" s="1"/>
      <c r="B18" s="4"/>
      <c r="C18" s="31"/>
      <c r="D18" s="39" t="s">
        <v>14</v>
      </c>
      <c r="E18" s="38" t="s">
        <v>13</v>
      </c>
    </row>
    <row r="19" spans="1:6" ht="31.2">
      <c r="A19" s="43" t="s">
        <v>19</v>
      </c>
      <c r="B19" s="55"/>
      <c r="C19" s="47"/>
      <c r="D19" s="14" t="s">
        <v>48</v>
      </c>
      <c r="E19" s="19">
        <v>7500</v>
      </c>
    </row>
    <row r="20" spans="1:6" ht="32.4">
      <c r="A20" s="39" t="s">
        <v>23</v>
      </c>
      <c r="B20" s="57">
        <f>кап.ремонт!B11</f>
        <v>0</v>
      </c>
      <c r="C20" s="32"/>
      <c r="D20" s="14" t="s">
        <v>49</v>
      </c>
      <c r="E20" s="19">
        <v>6272</v>
      </c>
    </row>
    <row r="21" spans="1:6" ht="75.599999999999994" customHeight="1">
      <c r="A21" s="29" t="s">
        <v>37</v>
      </c>
      <c r="B21" s="57">
        <f>кап.ремонт!B14</f>
        <v>1138313.57</v>
      </c>
      <c r="C21" s="32"/>
      <c r="D21" s="14" t="s">
        <v>50</v>
      </c>
      <c r="E21" s="19">
        <v>6898</v>
      </c>
      <c r="F21" s="40"/>
    </row>
    <row r="22" spans="1:6">
      <c r="A22" s="8"/>
      <c r="B22" s="8"/>
      <c r="C22" s="32"/>
      <c r="D22" s="14" t="s">
        <v>51</v>
      </c>
      <c r="E22" s="19">
        <v>8478</v>
      </c>
    </row>
    <row r="23" spans="1:6" ht="31.2">
      <c r="A23" s="8"/>
      <c r="B23" s="8"/>
      <c r="C23" s="32"/>
      <c r="D23" s="14" t="s">
        <v>52</v>
      </c>
      <c r="E23" s="19">
        <v>180000</v>
      </c>
    </row>
    <row r="24" spans="1:6" ht="15.6" customHeight="1">
      <c r="A24" s="8"/>
      <c r="B24" s="8"/>
      <c r="C24" s="32"/>
      <c r="D24" s="16" t="s">
        <v>17</v>
      </c>
      <c r="E24" s="22">
        <f>SUM(E19:E23)</f>
        <v>209148</v>
      </c>
      <c r="F24" s="40"/>
    </row>
    <row r="25" spans="1:6">
      <c r="A25" s="8"/>
      <c r="B25" s="8"/>
      <c r="C25" s="32"/>
      <c r="D25" s="59" t="s">
        <v>41</v>
      </c>
      <c r="E25" s="59"/>
    </row>
    <row r="26" spans="1:6" ht="16.2">
      <c r="A26" s="8"/>
      <c r="B26" s="8"/>
      <c r="C26" s="8"/>
      <c r="D26" s="39" t="s">
        <v>14</v>
      </c>
      <c r="E26" s="38" t="s">
        <v>13</v>
      </c>
    </row>
    <row r="27" spans="1:6" ht="27.6">
      <c r="A27" s="8"/>
      <c r="B27" s="8"/>
      <c r="C27" s="8"/>
      <c r="D27" s="77" t="s">
        <v>55</v>
      </c>
      <c r="E27" s="78">
        <v>99045</v>
      </c>
    </row>
    <row r="28" spans="1:6" ht="27.6">
      <c r="A28" s="8"/>
      <c r="B28" s="8"/>
      <c r="C28" s="8"/>
      <c r="D28" s="79" t="s">
        <v>42</v>
      </c>
      <c r="E28" s="80">
        <f>E27</f>
        <v>99045</v>
      </c>
    </row>
    <row r="29" spans="1:6">
      <c r="A29" s="62"/>
      <c r="B29" s="62"/>
      <c r="C29" s="8"/>
      <c r="D29" s="41" t="s">
        <v>6</v>
      </c>
      <c r="E29" s="42">
        <f>E12</f>
        <v>612438.11366999999</v>
      </c>
    </row>
    <row r="30" spans="1:6" s="23" customFormat="1">
      <c r="A30" s="8"/>
      <c r="B30" s="8"/>
      <c r="C30" s="8"/>
      <c r="D30" s="2"/>
      <c r="E30" s="1"/>
      <c r="F30" s="1"/>
    </row>
    <row r="31" spans="1:6" ht="20.399999999999999" customHeight="1">
      <c r="A31" s="62"/>
      <c r="B31" s="62"/>
      <c r="C31" s="8"/>
    </row>
    <row r="32" spans="1:6">
      <c r="A32" s="61"/>
      <c r="B32" s="61"/>
      <c r="C32" s="8"/>
      <c r="F32" s="23"/>
    </row>
    <row r="33" spans="1:4" ht="33" customHeight="1">
      <c r="A33" s="60"/>
      <c r="B33" s="60"/>
      <c r="C33" s="8"/>
    </row>
    <row r="34" spans="1:4">
      <c r="A34" s="61"/>
      <c r="B34" s="61"/>
      <c r="C34" s="8"/>
    </row>
    <row r="35" spans="1:4" ht="21" customHeight="1">
      <c r="A35" s="60"/>
      <c r="B35" s="60"/>
      <c r="C35" s="8"/>
    </row>
    <row r="36" spans="1:4">
      <c r="A36" s="60"/>
      <c r="B36" s="60"/>
      <c r="C36" s="8"/>
    </row>
    <row r="37" spans="1:4" ht="18.75" customHeight="1">
      <c r="A37" s="63"/>
      <c r="B37" s="63"/>
      <c r="C37" s="8"/>
    </row>
    <row r="38" spans="1:4" ht="31.95" customHeight="1">
      <c r="A38" s="60"/>
      <c r="B38" s="60"/>
      <c r="C38" s="8"/>
    </row>
    <row r="39" spans="1:4">
      <c r="A39" s="61"/>
      <c r="B39" s="61"/>
    </row>
    <row r="44" spans="1:4">
      <c r="C44" s="5"/>
    </row>
    <row r="47" spans="1:4">
      <c r="D47" s="3"/>
    </row>
  </sheetData>
  <mergeCells count="20">
    <mergeCell ref="D25:E25"/>
    <mergeCell ref="A31:B31"/>
    <mergeCell ref="A32:B32"/>
    <mergeCell ref="A33:B33"/>
    <mergeCell ref="C5:C6"/>
    <mergeCell ref="A5:B6"/>
    <mergeCell ref="A34:B34"/>
    <mergeCell ref="A29:B29"/>
    <mergeCell ref="A39:B39"/>
    <mergeCell ref="A38:B38"/>
    <mergeCell ref="A37:B37"/>
    <mergeCell ref="A36:B36"/>
    <mergeCell ref="A35:B35"/>
    <mergeCell ref="A13:C13"/>
    <mergeCell ref="D17:E17"/>
    <mergeCell ref="A3:D3"/>
    <mergeCell ref="A4:D4"/>
    <mergeCell ref="A7:C7"/>
    <mergeCell ref="D7:E7"/>
    <mergeCell ref="D13:E13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K5" sqref="K5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33</v>
      </c>
      <c r="B1" s="26"/>
      <c r="C1" s="27"/>
    </row>
    <row r="2" spans="1:3">
      <c r="A2" s="36"/>
      <c r="B2" s="35"/>
      <c r="C2" s="27"/>
    </row>
    <row r="3" spans="1:3" ht="75.599999999999994" customHeight="1">
      <c r="A3" s="64" t="s">
        <v>40</v>
      </c>
      <c r="B3" s="64"/>
      <c r="C3" s="64"/>
    </row>
    <row r="4" spans="1:3" ht="19.2" customHeight="1">
      <c r="A4" s="66" t="s">
        <v>27</v>
      </c>
      <c r="B4" s="66"/>
      <c r="C4" s="66"/>
    </row>
    <row r="5" spans="1:3" ht="60" customHeight="1">
      <c r="A5" s="25" t="s">
        <v>39</v>
      </c>
      <c r="B5" s="50" t="s">
        <v>38</v>
      </c>
      <c r="C5" s="1"/>
    </row>
    <row r="6" spans="1:3">
      <c r="A6" s="71" t="s">
        <v>10</v>
      </c>
      <c r="B6" s="71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59" t="s">
        <v>25</v>
      </c>
      <c r="B8" s="59"/>
    </row>
    <row r="9" spans="1:3" s="11" customFormat="1" ht="32.4">
      <c r="A9" s="39" t="s">
        <v>14</v>
      </c>
      <c r="B9" s="38" t="s">
        <v>13</v>
      </c>
    </row>
    <row r="10" spans="1:3" s="6" customFormat="1">
      <c r="A10" s="51"/>
      <c r="B10" s="19"/>
    </row>
    <row r="11" spans="1:3" ht="31.2">
      <c r="A11" s="16" t="s">
        <v>26</v>
      </c>
      <c r="B11" s="22">
        <f>SUM(B10:B10)</f>
        <v>0</v>
      </c>
      <c r="C11" s="21"/>
    </row>
    <row r="12" spans="1:3">
      <c r="A12" s="1"/>
      <c r="B12" s="1"/>
      <c r="C12" s="40"/>
    </row>
    <row r="13" spans="1:3" ht="16.2">
      <c r="A13" s="54" t="s">
        <v>19</v>
      </c>
      <c r="B13" s="55"/>
      <c r="C13" s="1"/>
    </row>
    <row r="14" spans="1:3" ht="64.8">
      <c r="A14" s="29" t="s">
        <v>37</v>
      </c>
      <c r="B14" s="57">
        <v>1138313.57</v>
      </c>
      <c r="C14" s="1"/>
    </row>
    <row r="15" spans="1:3">
      <c r="A15" s="60"/>
      <c r="B15" s="60"/>
      <c r="C15" s="8"/>
    </row>
    <row r="16" spans="1:3">
      <c r="A16" s="60"/>
      <c r="B16" s="60"/>
      <c r="C16" s="8"/>
    </row>
    <row r="17" spans="1:3">
      <c r="A17" s="63"/>
      <c r="B17" s="63"/>
      <c r="C17" s="8"/>
    </row>
    <row r="18" spans="1:3">
      <c r="A18" s="60"/>
      <c r="B18" s="60"/>
    </row>
    <row r="19" spans="1:3">
      <c r="A19" s="61"/>
      <c r="B19" s="61"/>
    </row>
    <row r="23" spans="1:3">
      <c r="C23" s="5"/>
    </row>
    <row r="26" spans="1:3" s="23" customFormat="1">
      <c r="A26" s="2"/>
      <c r="B26" s="2"/>
      <c r="C26" s="2"/>
    </row>
  </sheetData>
  <mergeCells count="9">
    <mergeCell ref="A17:B17"/>
    <mergeCell ref="A18:B18"/>
    <mergeCell ref="A19:B19"/>
    <mergeCell ref="A3:C3"/>
    <mergeCell ref="A4:C4"/>
    <mergeCell ref="A6:B6"/>
    <mergeCell ref="A8:B8"/>
    <mergeCell ref="A16:B16"/>
    <mergeCell ref="A15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2023-05-05T10:37:57Z</dcterms:modified>
</cp:coreProperties>
</file>