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0" i="21"/>
  <c r="B9" i="22"/>
  <c r="E19"/>
  <c r="B8"/>
  <c r="E8" s="1"/>
  <c r="B9" i="21"/>
  <c r="E9"/>
  <c r="B14" i="22" l="1"/>
  <c r="B19"/>
  <c r="B12" i="23"/>
  <c r="B18" i="22" s="1"/>
  <c r="B14" i="21" l="1"/>
  <c r="B11" l="1"/>
  <c r="C10" i="22" l="1"/>
  <c r="E9"/>
  <c r="D9"/>
  <c r="D10" i="21"/>
  <c r="E10" i="22" l="1"/>
  <c r="B10"/>
  <c r="E13" l="1"/>
  <c r="E14" s="1"/>
  <c r="E20"/>
  <c r="C11" i="21" l="1"/>
  <c r="B15" i="22" s="1"/>
  <c r="B17" i="21" l="1"/>
  <c r="B12" i="22" s="1"/>
  <c r="B13"/>
  <c r="E11" i="21"/>
  <c r="E15" s="1"/>
  <c r="E16" s="1"/>
</calcChain>
</file>

<file path=xl/sharedStrings.xml><?xml version="1.0" encoding="utf-8"?>
<sst xmlns="http://schemas.openxmlformats.org/spreadsheetml/2006/main" count="93" uniqueCount="48">
  <si>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</si>
  <si>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</si>
  <si>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</si>
  <si>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</si>
  <si>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</si>
  <si>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</si>
  <si>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</si>
  <si>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</si>
  <si>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</si>
  <si>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</si>
  <si>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</si>
  <si>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</si>
  <si>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</si>
  <si>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</si>
  <si>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</si>
  <si>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</si>
  <si>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</si>
  <si>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</si>
  <si>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</si>
  <si>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</si>
  <si>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</si>
  <si>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</si>
  <si>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</si>
  <si>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</si>
  <si>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</si>
  <si>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</si>
  <si>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Гоголя, 40</t>
  </si>
  <si>
    <r>
      <t>29.58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</si>
  <si>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</si>
  <si>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>Остаток денежных средств по капитальному ремонту на спец. счете дома на 01.01.2022г.</t>
  </si>
  <si>
    <t>Отчет о финансово-хозяйственной деятельности МКД за 2-е полугодие 2022г.</t>
  </si>
  <si>
    <t>ООО «ПАРТНЕР-СВ»</t>
  </si>
  <si>
    <t>Отчет о финансово-хозяйственной деятельности МКД за 1-е полугодие 2022г.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</si>
  <si>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</si>
  <si>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2021года.</t>
  </si>
  <si>
    <t xml:space="preserve">Переходящий остаток на 01.07.2022г.                                                                                                                               </t>
  </si>
  <si>
    <t>Утвержденный тариф на содержание и текущий ремонт с 01.07.2022г. по 30.06.2023г.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</si>
  <si>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</si>
  <si>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</si>
  <si>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</si>
  <si>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Остаток денежных средств по капитальному ремонту на спец. счете дома на 01.01.2023г.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</si>
  <si>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</si>
  <si>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капитальный ремонт с 01.01.2022 г. по 31.12.2022г.</t>
  </si>
  <si>
    <t>Замена ОПУ ХВС</t>
  </si>
  <si>
    <r>
      <t>29.83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</si>
  <si>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за 2022г. по затратам на капитальный ремонт</t>
  </si>
  <si>
    <t>Герметизация межпанельных швов    (133 п.м) кв. №4,21,40</t>
  </si>
  <si>
    <t>Капитальный ремонт стояков ЦО по адресу: Приозерск, ул. Гоголя, д. 40 (авансовый платеж)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</si>
</sst>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B21" sqref="B21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31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68" t="s">
        <v>32</v>
      </c>
      <c r="B3" s="68"/>
      <c r="C3" s="68"/>
      <c r="D3" s="69"/>
      <c r="E3" s="31"/>
    </row>
    <row r="4" spans="1:10" ht="19.2" customHeight="1">
      <c r="A4" s="70" t="s">
        <v>26</v>
      </c>
      <c r="B4" s="70"/>
      <c r="C4" s="70"/>
      <c r="D4" s="71"/>
      <c r="E4" s="31"/>
    </row>
    <row r="5" spans="1:10">
      <c r="A5" s="71"/>
      <c r="B5" s="72"/>
      <c r="C5" s="72"/>
      <c r="D5" s="72"/>
      <c r="E5" s="73"/>
    </row>
    <row r="6" spans="1:10" ht="60" customHeight="1">
      <c r="A6" s="79" t="s">
        <v>22</v>
      </c>
      <c r="B6" s="80"/>
      <c r="C6" s="62">
        <v>2407</v>
      </c>
      <c r="D6" s="25" t="s">
        <v>28</v>
      </c>
      <c r="E6" s="49" t="s">
        <v>27</v>
      </c>
    </row>
    <row r="7" spans="1:10">
      <c r="A7" s="74" t="s">
        <v>9</v>
      </c>
      <c r="B7" s="74"/>
      <c r="C7" s="74"/>
      <c r="D7" s="75" t="s">
        <v>10</v>
      </c>
      <c r="E7" s="75"/>
    </row>
    <row r="8" spans="1:10" ht="38.4" customHeight="1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10" s="10" customFormat="1" ht="27.6" customHeight="1">
      <c r="A9" s="14" t="s">
        <v>3</v>
      </c>
      <c r="B9" s="15">
        <f>C6*6*22.08</f>
        <v>318879.35999999999</v>
      </c>
      <c r="C9" s="15">
        <v>420557.99</v>
      </c>
      <c r="D9" s="14" t="s">
        <v>3</v>
      </c>
      <c r="E9" s="15">
        <f>B9*6%+B9</f>
        <v>338012.12159999995</v>
      </c>
    </row>
    <row r="10" spans="1:10" s="11" customFormat="1" ht="23.4" customHeight="1">
      <c r="A10" s="14" t="s">
        <v>4</v>
      </c>
      <c r="B10" s="15">
        <f>C6*7.5*6</f>
        <v>108315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10" s="11" customFormat="1" ht="27.6" customHeight="1">
      <c r="A11" s="16" t="s">
        <v>16</v>
      </c>
      <c r="B11" s="17">
        <f>SUM(B9:B10)</f>
        <v>427194.36</v>
      </c>
      <c r="C11" s="17">
        <f>SUM(C9:C10)</f>
        <v>420557.99</v>
      </c>
      <c r="D11" s="16" t="s">
        <v>16</v>
      </c>
      <c r="E11" s="17">
        <f>SUM(E9:E10)</f>
        <v>338012.12159999995</v>
      </c>
    </row>
    <row r="12" spans="1:10" s="12" customFormat="1" ht="20.399999999999999" customHeight="1">
      <c r="A12" s="42"/>
      <c r="B12" s="46"/>
      <c r="C12" s="46"/>
      <c r="D12" s="41"/>
      <c r="E12" s="43"/>
      <c r="F12" s="18"/>
      <c r="G12" s="18"/>
    </row>
    <row r="13" spans="1:10" s="6" customFormat="1" ht="37.950000000000003" customHeight="1">
      <c r="A13" s="76" t="s">
        <v>19</v>
      </c>
      <c r="B13" s="77"/>
      <c r="C13" s="78"/>
      <c r="D13" s="63" t="s">
        <v>7</v>
      </c>
      <c r="E13" s="63"/>
      <c r="G13" s="35"/>
    </row>
    <row r="14" spans="1:10" s="6" customFormat="1" ht="64.8">
      <c r="A14" s="37" t="s">
        <v>33</v>
      </c>
      <c r="B14" s="36">
        <f>B15+B16</f>
        <v>132982</v>
      </c>
      <c r="C14" s="30"/>
      <c r="D14" s="7" t="s">
        <v>14</v>
      </c>
      <c r="E14" s="19" t="s">
        <v>13</v>
      </c>
    </row>
    <row r="15" spans="1:10" ht="82.8">
      <c r="A15" s="13" t="s">
        <v>34</v>
      </c>
      <c r="B15" s="56">
        <v>88624.1</v>
      </c>
      <c r="C15" s="29"/>
      <c r="D15" s="24" t="s">
        <v>18</v>
      </c>
      <c r="E15" s="19">
        <f>E11</f>
        <v>338012.12159999995</v>
      </c>
      <c r="F15" s="21"/>
    </row>
    <row r="16" spans="1:10" ht="31.2">
      <c r="A16" s="13" t="s">
        <v>21</v>
      </c>
      <c r="B16" s="56">
        <v>44357.9</v>
      </c>
      <c r="C16" s="29"/>
      <c r="D16" s="16" t="s">
        <v>15</v>
      </c>
      <c r="E16" s="20">
        <f>E15</f>
        <v>338012.12159999995</v>
      </c>
      <c r="J16" s="38"/>
    </row>
    <row r="17" spans="1:6" ht="32.4">
      <c r="A17" s="45" t="s">
        <v>35</v>
      </c>
      <c r="B17" s="36">
        <f>B14+B11-C11</f>
        <v>139618.37</v>
      </c>
      <c r="C17" s="30"/>
      <c r="D17" s="63" t="s">
        <v>8</v>
      </c>
      <c r="E17" s="63"/>
    </row>
    <row r="18" spans="1:6" ht="16.2">
      <c r="A18" s="8"/>
      <c r="B18" s="57"/>
      <c r="C18" s="30"/>
      <c r="D18" s="37" t="s">
        <v>14</v>
      </c>
      <c r="E18" s="36" t="s">
        <v>13</v>
      </c>
    </row>
    <row r="19" spans="1:6" ht="16.2">
      <c r="A19" s="47" t="s">
        <v>19</v>
      </c>
      <c r="B19" s="55"/>
      <c r="C19" s="44"/>
      <c r="D19" s="37"/>
      <c r="E19" s="36"/>
    </row>
    <row r="20" spans="1:6" ht="64.8">
      <c r="A20" s="51" t="s">
        <v>29</v>
      </c>
      <c r="B20" s="58">
        <v>841512.73</v>
      </c>
      <c r="C20" s="30"/>
      <c r="D20" s="16" t="s">
        <v>17</v>
      </c>
      <c r="E20" s="22">
        <v>0</v>
      </c>
    </row>
    <row r="21" spans="1:6">
      <c r="A21" s="8"/>
      <c r="B21" s="8"/>
      <c r="C21" s="30"/>
      <c r="D21" s="1"/>
    </row>
    <row r="22" spans="1:6">
      <c r="A22" s="8"/>
      <c r="B22" s="8"/>
      <c r="C22" s="30"/>
      <c r="D22" s="1"/>
    </row>
    <row r="23" spans="1:6">
      <c r="A23" s="8"/>
      <c r="B23" s="8"/>
      <c r="C23" s="30"/>
      <c r="D23" s="3"/>
      <c r="F23" s="38"/>
    </row>
    <row r="24" spans="1:6">
      <c r="A24" s="66"/>
      <c r="B24" s="66"/>
      <c r="C24" s="8"/>
      <c r="D24" s="3"/>
      <c r="E24" s="4"/>
    </row>
    <row r="25" spans="1:6">
      <c r="A25" s="65"/>
      <c r="B25" s="65"/>
      <c r="C25" s="8"/>
    </row>
    <row r="26" spans="1:6">
      <c r="A26" s="64"/>
      <c r="B26" s="64"/>
      <c r="C26" s="8"/>
    </row>
    <row r="27" spans="1:6">
      <c r="A27" s="64"/>
      <c r="B27" s="64"/>
      <c r="C27" s="8"/>
    </row>
    <row r="28" spans="1:6" s="23" customFormat="1">
      <c r="A28" s="67"/>
      <c r="B28" s="67"/>
      <c r="C28" s="8"/>
      <c r="D28" s="2"/>
      <c r="E28" s="1"/>
      <c r="F28" s="1"/>
    </row>
    <row r="29" spans="1:6" ht="20.399999999999999" customHeight="1">
      <c r="A29" s="64"/>
      <c r="B29" s="64"/>
      <c r="C29" s="8"/>
    </row>
    <row r="30" spans="1:6" ht="23.4" customHeight="1">
      <c r="A30" s="65"/>
      <c r="B30" s="65"/>
      <c r="C30" s="8"/>
    </row>
    <row r="31" spans="1:6" ht="33" customHeight="1">
      <c r="C31" s="8"/>
      <c r="F31" s="23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9:B29"/>
    <mergeCell ref="A30:B30"/>
    <mergeCell ref="A24:B24"/>
    <mergeCell ref="A25:B25"/>
    <mergeCell ref="A26:B26"/>
    <mergeCell ref="A27:B27"/>
    <mergeCell ref="A28:B2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0" workbookViewId="0">
      <selection activeCell="B19" sqref="B19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31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68" t="s">
        <v>30</v>
      </c>
      <c r="B3" s="68"/>
      <c r="C3" s="68"/>
      <c r="D3" s="69"/>
      <c r="E3" s="31"/>
    </row>
    <row r="4" spans="1:10" ht="19.2" customHeight="1">
      <c r="A4" s="70" t="s">
        <v>26</v>
      </c>
      <c r="B4" s="70"/>
      <c r="C4" s="70"/>
      <c r="D4" s="71"/>
      <c r="E4" s="31"/>
    </row>
    <row r="5" spans="1:10" ht="60" customHeight="1">
      <c r="A5" s="79" t="s">
        <v>22</v>
      </c>
      <c r="B5" s="80"/>
      <c r="C5" s="50">
        <v>2407</v>
      </c>
      <c r="D5" s="25" t="s">
        <v>36</v>
      </c>
      <c r="E5" s="49" t="s">
        <v>44</v>
      </c>
    </row>
    <row r="6" spans="1:10">
      <c r="A6" s="74" t="s">
        <v>9</v>
      </c>
      <c r="B6" s="74"/>
      <c r="C6" s="74"/>
      <c r="D6" s="75" t="s">
        <v>10</v>
      </c>
      <c r="E6" s="75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15">
        <f>C5*6*22.83</f>
        <v>329710.86</v>
      </c>
      <c r="C8" s="15">
        <v>438688.37</v>
      </c>
      <c r="D8" s="14" t="s">
        <v>3</v>
      </c>
      <c r="E8" s="15">
        <f>B8*5.5%+B8</f>
        <v>347844.95730000001</v>
      </c>
    </row>
    <row r="9" spans="1:10" s="11" customFormat="1" ht="23.4" customHeight="1">
      <c r="A9" s="14" t="s">
        <v>4</v>
      </c>
      <c r="B9" s="15">
        <f>C5*7*6</f>
        <v>101094</v>
      </c>
      <c r="C9" s="15">
        <v>0</v>
      </c>
      <c r="D9" s="14" t="str">
        <f t="shared" ref="D9" si="0">A9</f>
        <v>Текущий ремонт</v>
      </c>
      <c r="E9" s="15">
        <f>E19</f>
        <v>149905</v>
      </c>
    </row>
    <row r="10" spans="1:10" s="11" customFormat="1" ht="27.6" customHeight="1">
      <c r="A10" s="16" t="s">
        <v>16</v>
      </c>
      <c r="B10" s="17">
        <f>SUM(B8:B9)</f>
        <v>430804.86</v>
      </c>
      <c r="C10" s="17">
        <f>SUM(C8:C9)</f>
        <v>438688.37</v>
      </c>
      <c r="D10" s="16" t="s">
        <v>16</v>
      </c>
      <c r="E10" s="17">
        <f>SUM(E8:E9)</f>
        <v>497749.95730000001</v>
      </c>
    </row>
    <row r="11" spans="1:10" s="6" customFormat="1" ht="16.2">
      <c r="A11" s="76" t="s">
        <v>19</v>
      </c>
      <c r="B11" s="77"/>
      <c r="C11" s="78"/>
      <c r="D11" s="63" t="s">
        <v>7</v>
      </c>
      <c r="E11" s="63"/>
      <c r="G11" s="35"/>
    </row>
    <row r="12" spans="1:10" s="6" customFormat="1" ht="48.6">
      <c r="A12" s="37" t="s">
        <v>37</v>
      </c>
      <c r="B12" s="36">
        <f>'01.01-30.06'!B17</f>
        <v>139618.37</v>
      </c>
      <c r="C12" s="30"/>
      <c r="D12" s="7" t="s">
        <v>14</v>
      </c>
      <c r="E12" s="19" t="s">
        <v>13</v>
      </c>
    </row>
    <row r="13" spans="1:10" ht="82.8">
      <c r="A13" s="45" t="s">
        <v>38</v>
      </c>
      <c r="B13" s="36">
        <f>B14+B15</f>
        <v>72230.860000000015</v>
      </c>
      <c r="C13" s="30"/>
      <c r="D13" s="24" t="s">
        <v>18</v>
      </c>
      <c r="E13" s="19">
        <f>E8</f>
        <v>347844.95730000001</v>
      </c>
      <c r="F13" s="21"/>
    </row>
    <row r="14" spans="1:10" ht="46.8">
      <c r="A14" s="13" t="s">
        <v>39</v>
      </c>
      <c r="B14" s="56">
        <f>(E19+'01.01-30.06'!B15)-('01.01-30.06'!B10+'01.07-31.12'!B9)</f>
        <v>29120.100000000006</v>
      </c>
      <c r="C14" s="29"/>
      <c r="D14" s="16" t="s">
        <v>15</v>
      </c>
      <c r="E14" s="20">
        <f>E13</f>
        <v>347844.95730000001</v>
      </c>
      <c r="G14" s="38"/>
      <c r="J14" s="38"/>
    </row>
    <row r="15" spans="1:10">
      <c r="A15" s="13" t="s">
        <v>21</v>
      </c>
      <c r="B15" s="56">
        <f>'01.01-30.06'!B16+'01.01-30.06'!B11-'01.01-30.06'!C11+'01.07-31.12'!B10-'01.07-31.12'!C10</f>
        <v>43110.760000000009</v>
      </c>
      <c r="C15" s="29"/>
      <c r="D15" s="63" t="s">
        <v>8</v>
      </c>
      <c r="E15" s="63"/>
    </row>
    <row r="16" spans="1:10" ht="16.2">
      <c r="A16" s="1"/>
      <c r="B16" s="4"/>
      <c r="C16" s="30"/>
      <c r="D16" s="37" t="s">
        <v>14</v>
      </c>
      <c r="E16" s="36" t="s">
        <v>13</v>
      </c>
    </row>
    <row r="17" spans="1:7" ht="16.2">
      <c r="A17" s="47" t="s">
        <v>19</v>
      </c>
      <c r="B17" s="55"/>
      <c r="C17" s="48"/>
      <c r="D17" s="52" t="s">
        <v>43</v>
      </c>
      <c r="E17" s="19">
        <v>8260</v>
      </c>
    </row>
    <row r="18" spans="1:7" ht="32.4">
      <c r="A18" s="53" t="s">
        <v>25</v>
      </c>
      <c r="B18" s="58">
        <f>кап.ремонт!B12</f>
        <v>325828.5</v>
      </c>
      <c r="C18" s="30"/>
      <c r="D18" s="52" t="s">
        <v>46</v>
      </c>
      <c r="E18" s="19">
        <v>141645</v>
      </c>
    </row>
    <row r="19" spans="1:7" ht="64.8">
      <c r="A19" s="51" t="s">
        <v>40</v>
      </c>
      <c r="B19" s="58">
        <f>кап.ремонт!B15</f>
        <v>781513.66</v>
      </c>
      <c r="C19" s="30"/>
      <c r="D19" s="16" t="s">
        <v>17</v>
      </c>
      <c r="E19" s="22">
        <f>SUM(E17:E18)</f>
        <v>149905</v>
      </c>
    </row>
    <row r="20" spans="1:7" ht="16.2">
      <c r="A20" s="8"/>
      <c r="B20" s="54"/>
      <c r="C20" s="30"/>
      <c r="D20" s="39" t="s">
        <v>6</v>
      </c>
      <c r="E20" s="40">
        <f>E10</f>
        <v>497749.95730000001</v>
      </c>
      <c r="F20" s="38"/>
      <c r="G20" s="38"/>
    </row>
    <row r="21" spans="1:7">
      <c r="A21" s="8"/>
      <c r="B21" s="8"/>
      <c r="C21" s="8"/>
    </row>
    <row r="22" spans="1:7">
      <c r="A22" s="8"/>
      <c r="B22" s="8"/>
      <c r="C22" s="8"/>
    </row>
    <row r="23" spans="1:7">
      <c r="A23" s="8"/>
      <c r="B23" s="8"/>
      <c r="C23" s="8"/>
      <c r="F23" s="38"/>
    </row>
    <row r="24" spans="1:7">
      <c r="A24" s="66"/>
      <c r="B24" s="66"/>
      <c r="C24" s="8"/>
    </row>
    <row r="25" spans="1:7">
      <c r="A25" s="65"/>
      <c r="B25" s="65"/>
      <c r="C25" s="8"/>
    </row>
    <row r="26" spans="1:7">
      <c r="A26" s="64"/>
      <c r="B26" s="64"/>
      <c r="C26" s="8"/>
    </row>
    <row r="27" spans="1:7">
      <c r="A27" s="64"/>
      <c r="B27" s="64"/>
      <c r="C27" s="8"/>
    </row>
    <row r="28" spans="1:7" s="23" customFormat="1">
      <c r="A28" s="67"/>
      <c r="B28" s="67"/>
      <c r="C28" s="8"/>
      <c r="D28" s="2"/>
      <c r="E28" s="1"/>
      <c r="F28" s="1"/>
    </row>
    <row r="29" spans="1:7" ht="20.399999999999999" customHeight="1">
      <c r="A29" s="64"/>
      <c r="B29" s="64"/>
      <c r="C29" s="8"/>
    </row>
    <row r="30" spans="1:7" ht="23.4" customHeight="1">
      <c r="A30" s="65"/>
      <c r="B30" s="65"/>
    </row>
    <row r="31" spans="1:7" ht="33" customHeight="1">
      <c r="F31" s="23"/>
    </row>
    <row r="33" spans="3:4" ht="21" customHeight="1"/>
    <row r="35" spans="3:4" ht="18.75" customHeight="1">
      <c r="C35" s="5"/>
    </row>
    <row r="36" spans="3:4" ht="31.95" customHeight="1"/>
    <row r="38" spans="3:4">
      <c r="D38" s="3"/>
    </row>
  </sheetData>
  <mergeCells count="15">
    <mergeCell ref="A11:C11"/>
    <mergeCell ref="D15:E15"/>
    <mergeCell ref="A30:B30"/>
    <mergeCell ref="A3:D3"/>
    <mergeCell ref="A4:D4"/>
    <mergeCell ref="A5:B5"/>
    <mergeCell ref="A6:C6"/>
    <mergeCell ref="D6:E6"/>
    <mergeCell ref="A28:B28"/>
    <mergeCell ref="A29:B29"/>
    <mergeCell ref="D11:E11"/>
    <mergeCell ref="A24:B24"/>
    <mergeCell ref="A25:B25"/>
    <mergeCell ref="A26:B26"/>
    <mergeCell ref="A27:B27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13" workbookViewId="0">
      <selection activeCell="A16" sqref="A16:B16"/>
    </sheetView>
  </sheetViews>
  <sheetFormatPr defaultColWidth="8.88671875" defaultRowHeight="15.6"/>
  <cols>
    <col min="1" max="1" width="32" style="2" customWidth="1"/>
    <col min="2" max="2" width="16.77734375" style="61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31</v>
      </c>
      <c r="B1" s="59"/>
      <c r="C1" s="27"/>
    </row>
    <row r="2" spans="1:3">
      <c r="A2" s="34"/>
      <c r="B2" s="60"/>
      <c r="C2" s="27"/>
    </row>
    <row r="3" spans="1:3" ht="75.599999999999994" customHeight="1">
      <c r="A3" s="68" t="s">
        <v>45</v>
      </c>
      <c r="B3" s="68"/>
      <c r="C3" s="68"/>
    </row>
    <row r="4" spans="1:3" ht="19.2" customHeight="1">
      <c r="A4" s="70" t="s">
        <v>26</v>
      </c>
      <c r="B4" s="70"/>
      <c r="C4" s="70"/>
    </row>
    <row r="5" spans="1:3" ht="60" customHeight="1">
      <c r="A5" s="25" t="s">
        <v>42</v>
      </c>
      <c r="B5" s="49" t="s">
        <v>41</v>
      </c>
      <c r="C5" s="1"/>
    </row>
    <row r="6" spans="1:3">
      <c r="A6" s="75" t="s">
        <v>10</v>
      </c>
      <c r="B6" s="75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23</v>
      </c>
      <c r="B8" s="63"/>
    </row>
    <row r="9" spans="1:3" s="11" customFormat="1" ht="39.6" customHeight="1">
      <c r="A9" s="37" t="s">
        <v>14</v>
      </c>
      <c r="B9" s="36" t="s">
        <v>13</v>
      </c>
    </row>
    <row r="10" spans="1:3" s="6" customFormat="1" ht="62.4">
      <c r="A10" s="52" t="s">
        <v>47</v>
      </c>
      <c r="B10" s="19">
        <v>325828.5</v>
      </c>
    </row>
    <row r="11" spans="1:3" s="6" customFormat="1">
      <c r="A11" s="52"/>
      <c r="B11" s="19"/>
    </row>
    <row r="12" spans="1:3" ht="31.2">
      <c r="A12" s="16" t="s">
        <v>24</v>
      </c>
      <c r="B12" s="22">
        <f>SUM(B10:B11)</f>
        <v>325828.5</v>
      </c>
      <c r="C12" s="21"/>
    </row>
    <row r="13" spans="1:3">
      <c r="A13" s="1"/>
      <c r="B13" s="4"/>
      <c r="C13" s="38"/>
    </row>
    <row r="14" spans="1:3" ht="16.2">
      <c r="A14" s="47" t="s">
        <v>19</v>
      </c>
      <c r="B14" s="55"/>
      <c r="C14" s="1"/>
    </row>
    <row r="15" spans="1:3" ht="64.8">
      <c r="A15" s="51" t="s">
        <v>40</v>
      </c>
      <c r="B15" s="58">
        <v>781513.66</v>
      </c>
      <c r="C15" s="1"/>
    </row>
    <row r="16" spans="1:3">
      <c r="A16" s="64"/>
      <c r="B16" s="64"/>
      <c r="C16" s="8"/>
    </row>
    <row r="17" spans="1:3">
      <c r="A17" s="64"/>
      <c r="B17" s="64"/>
      <c r="C17" s="8"/>
    </row>
    <row r="18" spans="1:3">
      <c r="A18" s="67"/>
      <c r="B18" s="67"/>
      <c r="C18" s="8"/>
    </row>
    <row r="19" spans="1:3">
      <c r="A19" s="64"/>
      <c r="B19" s="64"/>
    </row>
    <row r="20" spans="1:3">
      <c r="A20" s="65"/>
      <c r="B20" s="65"/>
    </row>
    <row r="24" spans="1:3">
      <c r="C24" s="5"/>
    </row>
    <row r="27" spans="1:3" s="23" customFormat="1">
      <c r="A27" s="2"/>
      <c r="B27" s="61"/>
      <c r="C27" s="2"/>
    </row>
  </sheetData>
  <mergeCells count="9">
    <mergeCell ref="A20:B20"/>
    <mergeCell ref="A16:B16"/>
    <mergeCell ref="A17:B17"/>
    <mergeCell ref="A18:B18"/>
    <mergeCell ref="A3:C3"/>
    <mergeCell ref="A4:C4"/>
    <mergeCell ref="A6:B6"/>
    <mergeCell ref="A8:B8"/>
    <mergeCell ref="A19:B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2023-05-04T13:27:06Z</dcterms:modified>
</cp:coreProperties>
</file>