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-30.06" sheetId="1" r:id="rId1"/>
    <sheet name="01.07-31.12" sheetId="2" r:id="rId2"/>
  </sheets>
  <calcPr calcId="125725"/>
</workbook>
</file>

<file path=xl/calcChain.xml><?xml version="1.0" encoding="utf-8"?>
<calcChain xmlns="http://schemas.openxmlformats.org/spreadsheetml/2006/main">
  <c r="B14" i="2"/>
  <c r="B15"/>
  <c r="E23"/>
  <c r="C10"/>
  <c r="D9"/>
  <c r="B9"/>
  <c r="G8"/>
  <c r="G9" s="1"/>
  <c r="B8"/>
  <c r="B14" i="1"/>
  <c r="C11"/>
  <c r="D10"/>
  <c r="B10"/>
  <c r="G9"/>
  <c r="G11" s="1"/>
  <c r="B9"/>
  <c r="E9" s="1"/>
  <c r="E11" s="1"/>
  <c r="E15" s="1"/>
  <c r="E16" s="1"/>
  <c r="G8"/>
  <c r="G10" s="1"/>
  <c r="B10" i="2" l="1"/>
  <c r="E8"/>
  <c r="E9"/>
  <c r="B11" i="1"/>
  <c r="B13" i="2" l="1"/>
  <c r="E13"/>
  <c r="E14" s="1"/>
  <c r="E10"/>
  <c r="E24" s="1"/>
  <c r="B17" i="1"/>
  <c r="B12" i="2" s="1"/>
</calcChain>
</file>

<file path=xl/sharedStrings.xml><?xml version="1.0" encoding="utf-8"?>
<sst xmlns="http://schemas.openxmlformats.org/spreadsheetml/2006/main" count="77" uniqueCount="43">
  <si>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</si>
  <si>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</si>
  <si>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</si>
  <si>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</si>
  <si>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</si>
  <si>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Гоголя, д. 35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</si>
  <si>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</si>
  <si>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</si>
  <si>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29.90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</si>
  <si>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</si>
  <si>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</si>
  <si>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</si>
  <si>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</si>
  <si>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</si>
  <si>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</si>
  <si>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</si>
  <si>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</si>
  <si>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</si>
  <si>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</si>
  <si>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</si>
  <si>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</si>
  <si>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</si>
  <si>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</si>
  <si>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>По текущему ремонту выполненному  во 2-м полугодии 2021 года.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</si>
  <si>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</si>
  <si>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</si>
  <si>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</si>
  <si>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</si>
  <si>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</si>
  <si>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</si>
  <si>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</si>
  <si>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</si>
  <si>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25,83руб./м</t>
    </r>
    <r>
      <rPr>
        <b/>
        <vertAlign val="superscript"/>
        <sz val="11"/>
        <color theme="1"/>
        <rFont val="Times New Roman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</si>
  <si>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</si>
  <si>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</si>
  <si>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2021 года, с учетом корректировки</t>
  </si>
  <si>
    <t>Установка крышки на люк канализации</t>
  </si>
  <si>
    <t>Покрытие поликорбанатом козырька над входом в подъезд, покраска металлоконструкции</t>
  </si>
  <si>
    <t>Ремонт козырька над входом в подвал</t>
  </si>
  <si>
    <t>Ремонт ливневки</t>
  </si>
  <si>
    <t>Замена ОПУ ХВС</t>
  </si>
  <si>
    <t>Покраска входных дверей и металлоконструкций</t>
  </si>
  <si>
    <t>Всего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</si>
</sst>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8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i/>
      <sz val="10"/>
      <color theme="1"/>
      <name val="Times New Roman"/>
    </font>
    <font>
      <sz val="12"/>
      <color theme="1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8" fillId="0" borderId="0" xfId="0" applyNumberFormat="1" applyFont="1" applyAlignment="1">
      <alignment wrapText="1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workbookViewId="0">
      <selection activeCell="C15" sqref="C15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2" customWidth="1"/>
    <col min="6" max="6" width="11.21875" style="2" customWidth="1"/>
    <col min="7" max="7" width="10.44140625" style="2" hidden="1" customWidth="1"/>
    <col min="8" max="8" width="8.88671875" style="2" bestFit="1" customWidth="1"/>
    <col min="9" max="9" width="11" style="2" customWidth="1"/>
    <col min="10" max="10" width="9.88671875" style="2" bestFit="1" customWidth="1"/>
    <col min="11" max="11" width="8.88671875" style="2" bestFit="1" customWidth="1"/>
    <col min="12" max="16384" width="8.88671875" style="2"/>
  </cols>
  <sheetData>
    <row r="1" spans="1:7">
      <c r="A1" s="3" t="s">
        <v>0</v>
      </c>
      <c r="B1" s="3" t="s">
        <v>1</v>
      </c>
      <c r="C1" s="4"/>
      <c r="D1" s="5" t="s">
        <v>2</v>
      </c>
      <c r="E1" s="4"/>
    </row>
    <row r="2" spans="1:7">
      <c r="A2" s="6"/>
      <c r="B2" s="7" t="s">
        <v>3</v>
      </c>
      <c r="C2" s="4"/>
      <c r="D2" s="8"/>
      <c r="E2" s="9"/>
    </row>
    <row r="3" spans="1:7" ht="27.6" customHeight="1">
      <c r="A3" s="50" t="s">
        <v>4</v>
      </c>
      <c r="B3" s="51"/>
      <c r="C3" s="51"/>
      <c r="D3" s="52"/>
      <c r="E3" s="9"/>
    </row>
    <row r="4" spans="1:7" ht="19.2" customHeight="1">
      <c r="A4" s="53" t="s">
        <v>5</v>
      </c>
      <c r="B4" s="54"/>
      <c r="C4" s="54"/>
      <c r="D4" s="55"/>
      <c r="E4" s="9"/>
    </row>
    <row r="5" spans="1:7">
      <c r="A5" s="58"/>
      <c r="B5" s="54"/>
      <c r="C5" s="54"/>
      <c r="D5" s="54"/>
      <c r="E5" s="59"/>
    </row>
    <row r="6" spans="1:7" ht="60" customHeight="1">
      <c r="A6" s="68" t="s">
        <v>6</v>
      </c>
      <c r="B6" s="69"/>
      <c r="C6" s="11">
        <v>541.4</v>
      </c>
      <c r="D6" s="12" t="s">
        <v>7</v>
      </c>
      <c r="E6" s="13" t="s">
        <v>8</v>
      </c>
    </row>
    <row r="7" spans="1:7">
      <c r="A7" s="60" t="s">
        <v>9</v>
      </c>
      <c r="B7" s="61"/>
      <c r="C7" s="62"/>
      <c r="D7" s="63" t="s">
        <v>10</v>
      </c>
      <c r="E7" s="64"/>
    </row>
    <row r="8" spans="1:7" ht="31.2">
      <c r="A8" s="14" t="s">
        <v>11</v>
      </c>
      <c r="B8" s="15" t="s">
        <v>12</v>
      </c>
      <c r="C8" s="15" t="s">
        <v>13</v>
      </c>
      <c r="D8" s="15" t="s">
        <v>11</v>
      </c>
      <c r="E8" s="15" t="s">
        <v>14</v>
      </c>
      <c r="G8" s="2">
        <f>98.7</f>
        <v>98.7</v>
      </c>
    </row>
    <row r="9" spans="1:7" ht="38.4" customHeight="1">
      <c r="A9" s="16" t="s">
        <v>15</v>
      </c>
      <c r="B9" s="17">
        <f>C6*6*22.08</f>
        <v>71724.671999999991</v>
      </c>
      <c r="C9" s="17">
        <v>95494.65</v>
      </c>
      <c r="D9" s="16" t="s">
        <v>15</v>
      </c>
      <c r="E9" s="17">
        <f>B9*6%+B9</f>
        <v>76028.152319999994</v>
      </c>
      <c r="G9" s="2">
        <f>21.03*G8*6</f>
        <v>12453.966</v>
      </c>
    </row>
    <row r="10" spans="1:7" s="18" customFormat="1" ht="27.6" customHeight="1">
      <c r="A10" s="16" t="s">
        <v>16</v>
      </c>
      <c r="B10" s="17">
        <f>C6*7.82*6</f>
        <v>25402.487999999998</v>
      </c>
      <c r="C10" s="17">
        <v>0</v>
      </c>
      <c r="D10" s="16" t="str">
        <f>A10</f>
        <v>Текущий ремонт</v>
      </c>
      <c r="E10" s="17">
        <v>0</v>
      </c>
      <c r="G10" s="18">
        <f>G8*6.12*6</f>
        <v>3624.2640000000001</v>
      </c>
    </row>
    <row r="11" spans="1:7" s="19" customFormat="1" ht="23.4" customHeight="1">
      <c r="A11" s="20" t="s">
        <v>17</v>
      </c>
      <c r="B11" s="21">
        <f>SUM(B9:B10)</f>
        <v>97127.159999999989</v>
      </c>
      <c r="C11" s="21">
        <f>SUM(C9:C10)</f>
        <v>95494.65</v>
      </c>
      <c r="D11" s="20" t="s">
        <v>17</v>
      </c>
      <c r="E11" s="21">
        <f>SUM(E9:E10)</f>
        <v>76028.152319999994</v>
      </c>
      <c r="G11" s="19">
        <f>G9+G10</f>
        <v>16078.23</v>
      </c>
    </row>
    <row r="12" spans="1:7" s="19" customFormat="1" ht="27.6" customHeight="1">
      <c r="A12" s="10"/>
      <c r="B12" s="22"/>
      <c r="C12" s="22"/>
      <c r="D12" s="23"/>
      <c r="E12" s="24"/>
    </row>
    <row r="13" spans="1:7" s="19" customFormat="1" ht="20.399999999999999" customHeight="1">
      <c r="A13" s="65" t="s">
        <v>18</v>
      </c>
      <c r="B13" s="66"/>
      <c r="C13" s="67"/>
      <c r="D13" s="56" t="s">
        <v>19</v>
      </c>
      <c r="E13" s="57"/>
      <c r="F13" s="25"/>
      <c r="G13" s="25"/>
    </row>
    <row r="14" spans="1:7" s="26" customFormat="1" ht="64.8">
      <c r="A14" s="27" t="s">
        <v>20</v>
      </c>
      <c r="B14" s="28">
        <f>B15+B16</f>
        <v>83085.37</v>
      </c>
      <c r="C14" s="29"/>
      <c r="D14" s="15" t="s">
        <v>21</v>
      </c>
      <c r="E14" s="30" t="s">
        <v>22</v>
      </c>
      <c r="G14" s="29"/>
    </row>
    <row r="15" spans="1:7" s="26" customFormat="1" ht="103.2" customHeight="1">
      <c r="A15" s="31" t="s">
        <v>23</v>
      </c>
      <c r="B15" s="32">
        <v>-32298.07</v>
      </c>
      <c r="C15" s="33"/>
      <c r="D15" s="34" t="s">
        <v>24</v>
      </c>
      <c r="E15" s="30">
        <f>E11</f>
        <v>76028.152319999994</v>
      </c>
    </row>
    <row r="16" spans="1:7" ht="31.2">
      <c r="A16" s="31" t="s">
        <v>25</v>
      </c>
      <c r="B16" s="32">
        <v>115383.44</v>
      </c>
      <c r="C16" s="33"/>
      <c r="D16" s="20" t="s">
        <v>26</v>
      </c>
      <c r="E16" s="35">
        <f>E15</f>
        <v>76028.152319999994</v>
      </c>
      <c r="F16" s="36"/>
    </row>
    <row r="17" spans="1:10" ht="32.4">
      <c r="A17" s="37" t="s">
        <v>27</v>
      </c>
      <c r="B17" s="28">
        <f>B14+B11-C11</f>
        <v>84717.879999999976</v>
      </c>
      <c r="C17" s="29"/>
      <c r="D17" s="56" t="s">
        <v>28</v>
      </c>
      <c r="E17" s="57"/>
      <c r="J17" s="38"/>
    </row>
    <row r="18" spans="1:10" ht="16.2">
      <c r="A18" s="39"/>
      <c r="B18" s="33"/>
      <c r="C18" s="29"/>
      <c r="D18" s="27" t="s">
        <v>21</v>
      </c>
      <c r="E18" s="28" t="s">
        <v>22</v>
      </c>
    </row>
    <row r="19" spans="1:10" ht="16.2">
      <c r="A19" s="26"/>
      <c r="B19" s="26"/>
      <c r="C19" s="29"/>
      <c r="D19" s="27"/>
      <c r="E19" s="28"/>
    </row>
    <row r="20" spans="1:10">
      <c r="A20" s="26"/>
      <c r="B20" s="26"/>
      <c r="C20" s="29"/>
      <c r="D20" s="20" t="s">
        <v>29</v>
      </c>
      <c r="E20" s="35">
        <v>0</v>
      </c>
    </row>
    <row r="21" spans="1:10">
      <c r="A21" s="26"/>
      <c r="B21" s="26"/>
      <c r="C21" s="29"/>
      <c r="D21" s="2"/>
    </row>
    <row r="22" spans="1:10">
      <c r="A22" s="26"/>
      <c r="B22" s="26"/>
      <c r="C22" s="26"/>
      <c r="D22" s="2"/>
    </row>
    <row r="23" spans="1:10">
      <c r="A23" s="26"/>
      <c r="B23" s="26"/>
      <c r="C23" s="26"/>
      <c r="D23" s="40"/>
    </row>
    <row r="24" spans="1:10">
      <c r="A24" s="26"/>
      <c r="B24" s="26"/>
      <c r="C24" s="26"/>
      <c r="D24" s="40"/>
      <c r="E24" s="41"/>
      <c r="F24" s="38"/>
    </row>
    <row r="25" spans="1:10">
      <c r="A25" s="26"/>
      <c r="B25" s="26"/>
      <c r="C25" s="26"/>
    </row>
    <row r="26" spans="1:10">
      <c r="A26" s="72"/>
      <c r="B26" s="72"/>
      <c r="C26" s="26"/>
    </row>
    <row r="27" spans="1:10">
      <c r="A27" s="71"/>
      <c r="B27" s="71"/>
      <c r="C27" s="26"/>
    </row>
    <row r="28" spans="1:10">
      <c r="A28" s="70"/>
      <c r="B28" s="70"/>
      <c r="C28" s="26"/>
    </row>
    <row r="29" spans="1:10">
      <c r="A29" s="70"/>
      <c r="B29" s="70"/>
      <c r="C29" s="26"/>
    </row>
    <row r="30" spans="1:10" ht="20.399999999999999" customHeight="1">
      <c r="A30" s="73"/>
      <c r="B30" s="73"/>
      <c r="C30" s="26"/>
    </row>
    <row r="31" spans="1:10" ht="23.4" customHeight="1">
      <c r="A31" s="70"/>
      <c r="B31" s="70"/>
    </row>
    <row r="32" spans="1:10" ht="33" customHeight="1">
      <c r="A32" s="71"/>
      <c r="B32" s="71"/>
    </row>
    <row r="34" spans="3:4" ht="21" customHeight="1"/>
    <row r="36" spans="3:4" ht="18.75" customHeight="1">
      <c r="C36" s="42"/>
    </row>
    <row r="37" spans="3:4" ht="31.95" customHeight="1"/>
    <row r="47" spans="3:4">
      <c r="D47" s="40"/>
    </row>
  </sheetData>
  <mergeCells count="16">
    <mergeCell ref="D17:E17"/>
    <mergeCell ref="A31:B31"/>
    <mergeCell ref="A32:B32"/>
    <mergeCell ref="A26:B26"/>
    <mergeCell ref="A27:B27"/>
    <mergeCell ref="A28:B28"/>
    <mergeCell ref="A29:B29"/>
    <mergeCell ref="A30:B30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K12" sqref="K12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2" customWidth="1"/>
    <col min="6" max="6" width="11.21875" style="2" customWidth="1"/>
    <col min="7" max="7" width="10.44140625" style="2" hidden="1" customWidth="1"/>
    <col min="8" max="8" width="10.33203125" style="2" bestFit="1" customWidth="1"/>
    <col min="9" max="9" width="11" style="2" customWidth="1"/>
    <col min="10" max="10" width="9.88671875" style="2" bestFit="1" customWidth="1"/>
    <col min="11" max="11" width="8.88671875" style="2" bestFit="1" customWidth="1"/>
    <col min="12" max="16384" width="8.88671875" style="2"/>
  </cols>
  <sheetData>
    <row r="1" spans="1:10">
      <c r="A1" s="3" t="s">
        <v>0</v>
      </c>
      <c r="B1" s="3" t="s">
        <v>1</v>
      </c>
      <c r="C1" s="4"/>
      <c r="D1" s="5" t="s">
        <v>2</v>
      </c>
      <c r="E1" s="4"/>
    </row>
    <row r="2" spans="1:10">
      <c r="A2" s="6"/>
      <c r="B2" s="7" t="s">
        <v>3</v>
      </c>
      <c r="C2" s="4"/>
      <c r="D2" s="8"/>
      <c r="E2" s="9"/>
    </row>
    <row r="3" spans="1:10" ht="27.6" customHeight="1">
      <c r="A3" s="50" t="s">
        <v>30</v>
      </c>
      <c r="B3" s="51"/>
      <c r="C3" s="51"/>
      <c r="D3" s="52"/>
      <c r="E3" s="9"/>
    </row>
    <row r="4" spans="1:10" ht="19.2" customHeight="1">
      <c r="A4" s="53" t="s">
        <v>5</v>
      </c>
      <c r="B4" s="54"/>
      <c r="C4" s="54"/>
      <c r="D4" s="55"/>
      <c r="E4" s="9"/>
    </row>
    <row r="5" spans="1:10" ht="60" customHeight="1">
      <c r="A5" s="68" t="s">
        <v>6</v>
      </c>
      <c r="B5" s="69"/>
      <c r="C5" s="11">
        <v>541.4</v>
      </c>
      <c r="D5" s="12" t="s">
        <v>31</v>
      </c>
      <c r="E5" s="13" t="s">
        <v>32</v>
      </c>
    </row>
    <row r="6" spans="1:10">
      <c r="A6" s="60" t="s">
        <v>9</v>
      </c>
      <c r="B6" s="61"/>
      <c r="C6" s="62"/>
      <c r="D6" s="63" t="s">
        <v>10</v>
      </c>
      <c r="E6" s="64"/>
    </row>
    <row r="7" spans="1:10" ht="38.4" customHeight="1">
      <c r="A7" s="14" t="s">
        <v>11</v>
      </c>
      <c r="B7" s="15" t="s">
        <v>12</v>
      </c>
      <c r="C7" s="15" t="s">
        <v>13</v>
      </c>
      <c r="D7" s="15" t="s">
        <v>11</v>
      </c>
      <c r="E7" s="15" t="s">
        <v>14</v>
      </c>
      <c r="G7" s="2">
        <v>98.7</v>
      </c>
    </row>
    <row r="8" spans="1:10" s="18" customFormat="1" ht="27.6" customHeight="1">
      <c r="A8" s="16" t="s">
        <v>15</v>
      </c>
      <c r="B8" s="43">
        <f>C5*22.83*6</f>
        <v>74160.971999999994</v>
      </c>
      <c r="C8" s="17">
        <v>80014.73</v>
      </c>
      <c r="D8" s="16" t="s">
        <v>15</v>
      </c>
      <c r="E8" s="17">
        <f>B8*5.5%+B8</f>
        <v>78239.825459999993</v>
      </c>
      <c r="G8" s="18">
        <f>G7*29.9*6</f>
        <v>17706.78</v>
      </c>
    </row>
    <row r="9" spans="1:10" s="19" customFormat="1" ht="23.4" customHeight="1">
      <c r="A9" s="16" t="s">
        <v>16</v>
      </c>
      <c r="B9" s="43">
        <f>C5*3*6</f>
        <v>9745.1999999999989</v>
      </c>
      <c r="C9" s="17">
        <v>0</v>
      </c>
      <c r="D9" s="16" t="str">
        <f>A9</f>
        <v>Текущий ремонт</v>
      </c>
      <c r="E9" s="17">
        <f>E23</f>
        <v>23566</v>
      </c>
      <c r="G9" s="19">
        <f>G8+75078.9</f>
        <v>92785.68</v>
      </c>
    </row>
    <row r="10" spans="1:10" s="19" customFormat="1" ht="27.6" customHeight="1">
      <c r="A10" s="20" t="s">
        <v>17</v>
      </c>
      <c r="B10" s="44">
        <f>SUM(B8:B9)</f>
        <v>83906.171999999991</v>
      </c>
      <c r="C10" s="21">
        <f>SUM(C8:C9)</f>
        <v>80014.73</v>
      </c>
      <c r="D10" s="20" t="s">
        <v>17</v>
      </c>
      <c r="E10" s="21">
        <f>SUM(E8:E9)</f>
        <v>101805.82545999999</v>
      </c>
    </row>
    <row r="11" spans="1:10" s="26" customFormat="1" ht="16.2">
      <c r="A11" s="65" t="s">
        <v>18</v>
      </c>
      <c r="B11" s="66"/>
      <c r="C11" s="67"/>
      <c r="D11" s="56" t="s">
        <v>19</v>
      </c>
      <c r="E11" s="57"/>
      <c r="G11" s="29"/>
    </row>
    <row r="12" spans="1:10" s="26" customFormat="1" ht="48.6">
      <c r="A12" s="27" t="s">
        <v>33</v>
      </c>
      <c r="B12" s="28">
        <f>'01.01-30.06'!B17</f>
        <v>84717.879999999976</v>
      </c>
      <c r="C12" s="29"/>
      <c r="D12" s="15" t="s">
        <v>21</v>
      </c>
      <c r="E12" s="30" t="s">
        <v>22</v>
      </c>
    </row>
    <row r="13" spans="1:10" ht="79.2">
      <c r="A13" s="37" t="s">
        <v>34</v>
      </c>
      <c r="B13" s="28">
        <f>B14+B15</f>
        <v>75172.633999999991</v>
      </c>
      <c r="C13" s="29"/>
      <c r="D13" s="45" t="s">
        <v>24</v>
      </c>
      <c r="E13" s="30">
        <f>E8</f>
        <v>78239.825459999993</v>
      </c>
      <c r="F13" s="36"/>
    </row>
    <row r="14" spans="1:10" ht="62.4">
      <c r="A14" s="31" t="s">
        <v>35</v>
      </c>
      <c r="B14" s="32">
        <f>'01.01-30.06'!B15+'01.07-31.12'!E23-('01.07-31.12'!B9+'01.01-30.06'!B10)-1855</f>
        <v>-45734.757999999994</v>
      </c>
      <c r="C14" s="33"/>
      <c r="D14" s="20" t="s">
        <v>26</v>
      </c>
      <c r="E14" s="35">
        <f>E13</f>
        <v>78239.825459999993</v>
      </c>
      <c r="H14" s="38"/>
      <c r="J14" s="38"/>
    </row>
    <row r="15" spans="1:10">
      <c r="A15" s="31" t="s">
        <v>25</v>
      </c>
      <c r="B15" s="32">
        <f>'01.01-30.06'!B16+'01.01-30.06'!B11-'01.01-30.06'!C11+'01.07-31.12'!B10-'01.07-31.12'!C10</f>
        <v>120907.39199999998</v>
      </c>
      <c r="C15" s="29"/>
      <c r="D15" s="56" t="s">
        <v>28</v>
      </c>
      <c r="E15" s="57"/>
    </row>
    <row r="16" spans="1:10" ht="16.2">
      <c r="A16" s="2"/>
      <c r="B16" s="2"/>
      <c r="C16" s="33"/>
      <c r="D16" s="27" t="s">
        <v>21</v>
      </c>
      <c r="E16" s="28" t="s">
        <v>22</v>
      </c>
    </row>
    <row r="17" spans="1:6" ht="16.2">
      <c r="A17" s="26"/>
      <c r="B17" s="26"/>
      <c r="C17" s="46"/>
      <c r="D17" s="16" t="s">
        <v>36</v>
      </c>
      <c r="E17" s="30">
        <v>960</v>
      </c>
    </row>
    <row r="18" spans="1:6" ht="46.8">
      <c r="A18" s="26"/>
      <c r="B18" s="26"/>
      <c r="C18" s="29"/>
      <c r="D18" s="16" t="s">
        <v>37</v>
      </c>
      <c r="E18" s="30">
        <v>3476</v>
      </c>
    </row>
    <row r="19" spans="1:6">
      <c r="A19" s="26"/>
      <c r="B19" s="26"/>
      <c r="C19" s="29"/>
      <c r="D19" s="16" t="s">
        <v>38</v>
      </c>
      <c r="E19" s="30">
        <v>1587</v>
      </c>
    </row>
    <row r="20" spans="1:6">
      <c r="A20" s="26"/>
      <c r="B20" s="26"/>
      <c r="C20" s="29"/>
      <c r="D20" s="16" t="s">
        <v>39</v>
      </c>
      <c r="E20" s="30">
        <v>4000</v>
      </c>
    </row>
    <row r="21" spans="1:6">
      <c r="A21" s="26"/>
      <c r="B21" s="26"/>
      <c r="C21" s="29"/>
      <c r="D21" s="16" t="s">
        <v>40</v>
      </c>
      <c r="E21" s="30">
        <v>8543</v>
      </c>
    </row>
    <row r="22" spans="1:6" ht="31.2">
      <c r="A22" s="26"/>
      <c r="B22" s="26"/>
      <c r="C22" s="29"/>
      <c r="D22" s="20" t="s">
        <v>41</v>
      </c>
      <c r="E22" s="47">
        <v>5000</v>
      </c>
      <c r="F22" s="38"/>
    </row>
    <row r="23" spans="1:6">
      <c r="A23" s="26"/>
      <c r="B23" s="26"/>
      <c r="C23" s="29"/>
      <c r="D23" s="20" t="s">
        <v>29</v>
      </c>
      <c r="E23" s="35">
        <f>SUM(E17:E22)</f>
        <v>23566</v>
      </c>
      <c r="F23" s="38"/>
    </row>
    <row r="24" spans="1:6">
      <c r="A24" s="26"/>
      <c r="B24" s="26"/>
      <c r="C24" s="29"/>
      <c r="D24" s="48" t="s">
        <v>42</v>
      </c>
      <c r="E24" s="49">
        <f>E10</f>
        <v>101805.82545999999</v>
      </c>
    </row>
    <row r="25" spans="1:6">
      <c r="A25" s="26"/>
      <c r="B25" s="26"/>
      <c r="C25" s="29"/>
    </row>
    <row r="26" spans="1:6" ht="15.6" customHeight="1">
      <c r="A26" s="26"/>
      <c r="B26" s="26"/>
      <c r="C26" s="29"/>
      <c r="F26" s="38"/>
    </row>
    <row r="27" spans="1:6">
      <c r="A27" s="72"/>
      <c r="B27" s="72"/>
      <c r="C27" s="29"/>
    </row>
    <row r="28" spans="1:6">
      <c r="A28" s="71"/>
      <c r="B28" s="71"/>
      <c r="C28" s="26"/>
    </row>
    <row r="29" spans="1:6">
      <c r="A29" s="70"/>
      <c r="B29" s="70"/>
      <c r="C29" s="26"/>
    </row>
    <row r="30" spans="1:6">
      <c r="A30" s="70"/>
      <c r="B30" s="70"/>
      <c r="C30" s="26"/>
    </row>
    <row r="31" spans="1:6">
      <c r="A31" s="73"/>
      <c r="B31" s="73"/>
      <c r="C31" s="26"/>
    </row>
    <row r="32" spans="1:6">
      <c r="A32" s="70"/>
      <c r="B32" s="70"/>
      <c r="C32" s="26"/>
    </row>
    <row r="33" spans="1:4" ht="20.399999999999999" customHeight="1">
      <c r="A33" s="71"/>
      <c r="B33" s="71"/>
      <c r="C33" s="26"/>
    </row>
    <row r="34" spans="1:4" ht="23.4" customHeight="1">
      <c r="C34" s="26"/>
    </row>
    <row r="35" spans="1:4" ht="33" customHeight="1">
      <c r="C35" s="26"/>
    </row>
    <row r="36" spans="1:4">
      <c r="C36" s="26"/>
    </row>
    <row r="37" spans="1:4" ht="21" customHeight="1"/>
    <row r="39" spans="1:4" ht="18.75" customHeight="1"/>
    <row r="40" spans="1:4" ht="31.95" customHeight="1"/>
    <row r="42" spans="1:4">
      <c r="C42" s="42"/>
      <c r="D42" s="40"/>
    </row>
  </sheetData>
  <mergeCells count="15">
    <mergeCell ref="A33:B33"/>
    <mergeCell ref="A32:B32"/>
    <mergeCell ref="A31:B31"/>
    <mergeCell ref="A30:B30"/>
    <mergeCell ref="A29:B29"/>
    <mergeCell ref="A3:D3"/>
    <mergeCell ref="D15:E15"/>
    <mergeCell ref="A11:C11"/>
    <mergeCell ref="A28:B28"/>
    <mergeCell ref="A27:B27"/>
    <mergeCell ref="D11:E11"/>
    <mergeCell ref="D6:E6"/>
    <mergeCell ref="A5:B5"/>
    <mergeCell ref="A6:C6"/>
    <mergeCell ref="A4:D4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2023-05-10T11:17:02Z</cp:lastPrinted>
  <dcterms:modified xsi:type="dcterms:W3CDTF">2023-05-10T11:18:47Z</dcterms:modified>
</cp:coreProperties>
</file>