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B14" i="22"/>
  <c r="E28"/>
  <c r="E8"/>
  <c r="B9"/>
  <c r="B8"/>
  <c r="E9" i="21"/>
  <c r="B10"/>
  <c r="B9"/>
  <c r="B14"/>
  <c r="B18" i="22"/>
  <c r="E10" i="21"/>
  <c r="E9" i="22" l="1"/>
  <c r="B12" i="23"/>
  <c r="B17" i="22" s="1"/>
  <c r="B10"/>
  <c r="B11" i="21"/>
  <c r="C10" i="22" l="1"/>
  <c r="D9"/>
  <c r="D10" i="21"/>
  <c r="E10" i="22" l="1"/>
  <c r="E29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<sst xmlns="http://schemas.openxmlformats.org/spreadsheetml/2006/main" count="103" uniqueCount="60">
  <si>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</si>
  <si>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</si>
  <si>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</si>
  <si>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</si>
  <si>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</si>
  <si>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</si>
  <si>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</si>
  <si>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</si>
  <si>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</si>
  <si>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</si>
  <si>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</si>
  <si>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</si>
  <si>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</si>
  <si>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</si>
  <si>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</si>
  <si>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</si>
  <si>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</si>
  <si>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</si>
  <si>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</si>
  <si>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</si>
  <si>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</si>
  <si>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</si>
  <si>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</si>
  <si>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</si>
  <si>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адрес: ул. Гагарина, д. 16</t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</si>
  <si>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</si>
  <si>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</si>
  <si>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</si>
  <si>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Остаток денежных средств по капитальному ремонту на спец. счете дома на 01.01.2022г.</t>
  </si>
  <si>
    <t>.</t>
  </si>
  <si>
    <t>Утвержденный тариф на содержание и текущий ремонт с 01.07.2021г. по 30.06.2022г.</t>
  </si>
  <si>
    <t>По текущему ремонту выполненному  во 2-м полугодии 2021 года.</t>
  </si>
  <si>
    <r>
      <t>Общая площадь дома,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</si>
  <si>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31.42 руб./м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</si>
  <si>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1-е полугодие 2022г.</t>
  </si>
  <si>
    <t>Отчет о финансово-хозяйственной деятельности МКД за 2-е полугодие 2022г.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</si>
  <si>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</si>
  <si>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>ООО «ПАРТНЕР-СВ»</t>
  </si>
  <si>
    <t xml:space="preserve">Переходящий остаток на 01.07.2022г.                                                                                                                               </t>
  </si>
  <si>
    <t>Утвержденный тариф на содержание и текущий ремонт с 01.07.2022г. по 30.06.2023г.</t>
  </si>
  <si>
    <r>
      <t>32.54 руб./м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</si>
  <si>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</si>
  <si>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</si>
  <si>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</si>
  <si>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>Остаток денежных средств по капитальному ремонту на спец. счете дома на 01.01.2023г.</t>
  </si>
  <si>
    <t>Герметизация межпанельных швов (88 п.м.) кв. №13,16,18,144,157</t>
  </si>
  <si>
    <t>Ремонт оконных проемов, установка отливов кв. №43,123</t>
  </si>
  <si>
    <t>Ремонт кровли протечка кв. №15</t>
  </si>
  <si>
    <t>Замена ст. канализации кв. №83</t>
  </si>
  <si>
    <t>Замена выходов канализации 8,9,10,11 подъезды</t>
  </si>
  <si>
    <t>Работа техники при замена выходов канализации 8,9,10,11 подъездов</t>
  </si>
  <si>
    <t>Замена ст. ЦО кв. №130-142 (б.комната +кухня)</t>
  </si>
  <si>
    <t>Замена ст. ЦО кв. №33,36,39,42</t>
  </si>
  <si>
    <t>Замена блока коммутации в 10 под. (БК-100)</t>
  </si>
  <si>
    <t>Замена панели вызова 1-м подъезде</t>
  </si>
  <si>
    <t>Замена БУД 430 в 1-м подъезде</t>
  </si>
  <si>
    <t>Отчет за 2022г. по затратам на капитальный ремонт</t>
  </si>
  <si>
    <t>Утвержденный тариф на капитальный ремонт с 01.01.2022г. по 31.12.2022г.</t>
  </si>
  <si>
    <r>
      <t>8.98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</si>
  <si>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Капитальный ремонт торцевой стены фасада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</si>
</sst>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2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/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/>
    <xf numFmtId="0" fontId="10" fillId="0" borderId="0" xfId="0" applyFont="1" applyBorder="1"/>
    <xf numFmtId="3" fontId="10" fillId="0" borderId="0" xfId="0" applyNumberFormat="1" applyFont="1" applyBorder="1"/>
    <xf numFmtId="0" fontId="13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/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/>
    <xf numFmtId="0" fontId="19" fillId="0" borderId="1" xfId="0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/>
    <xf numFmtId="0" fontId="23" fillId="0" borderId="1" xfId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165" fontId="20" fillId="0" borderId="6" xfId="0" applyNumberFormat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0" zoomScale="80" zoomScaleNormal="80" zoomScalePageLayoutView="85" workbookViewId="0">
      <selection activeCell="C27" sqref="C27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37</v>
      </c>
      <c r="B1" s="26" t="s">
        <v>1</v>
      </c>
      <c r="C1" s="27"/>
      <c r="D1" s="28" t="s">
        <v>0</v>
      </c>
      <c r="E1" s="27"/>
    </row>
    <row r="2" spans="1:7">
      <c r="A2" s="34"/>
      <c r="B2" s="33" t="s">
        <v>5</v>
      </c>
      <c r="C2" s="27"/>
      <c r="D2" s="32"/>
      <c r="E2" s="31"/>
    </row>
    <row r="3" spans="1:7" ht="27.6" customHeight="1">
      <c r="A3" s="99" t="s">
        <v>34</v>
      </c>
      <c r="B3" s="99"/>
      <c r="C3" s="99"/>
      <c r="D3" s="100"/>
      <c r="E3" s="31"/>
    </row>
    <row r="4" spans="1:7" ht="19.2" customHeight="1">
      <c r="A4" s="101" t="s">
        <v>24</v>
      </c>
      <c r="B4" s="101"/>
      <c r="C4" s="101"/>
      <c r="D4" s="102"/>
      <c r="E4" s="31"/>
    </row>
    <row r="5" spans="1:7">
      <c r="A5" s="102"/>
      <c r="B5" s="104"/>
      <c r="C5" s="104"/>
      <c r="D5" s="104"/>
      <c r="E5" s="105"/>
    </row>
    <row r="6" spans="1:7" ht="60" customHeight="1">
      <c r="A6" s="111" t="s">
        <v>23</v>
      </c>
      <c r="B6" s="112"/>
      <c r="C6" s="46">
        <v>8877.43</v>
      </c>
      <c r="D6" s="92" t="s">
        <v>30</v>
      </c>
      <c r="E6" s="93" t="s">
        <v>33</v>
      </c>
    </row>
    <row r="7" spans="1:7">
      <c r="A7" s="106" t="s">
        <v>9</v>
      </c>
      <c r="B7" s="106"/>
      <c r="C7" s="106"/>
      <c r="D7" s="107" t="s">
        <v>10</v>
      </c>
      <c r="E7" s="107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C6*6*22.08</f>
        <v>1176081.9264</v>
      </c>
      <c r="C9" s="15">
        <v>1549260.1</v>
      </c>
      <c r="D9" s="14" t="s">
        <v>3</v>
      </c>
      <c r="E9" s="15">
        <f>B9*6%+B9</f>
        <v>1246646.8419840001</v>
      </c>
    </row>
    <row r="10" spans="1:7" s="10" customFormat="1" ht="27.6" customHeight="1">
      <c r="A10" s="14" t="s">
        <v>4</v>
      </c>
      <c r="B10" s="15">
        <f>C6*6*9.34</f>
        <v>497491.17720000003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1673573.1036</v>
      </c>
      <c r="C11" s="17">
        <f>SUM(C9:C10)</f>
        <v>1549260.1</v>
      </c>
      <c r="D11" s="16" t="s">
        <v>17</v>
      </c>
      <c r="E11" s="17">
        <f>SUM(E9:E10)</f>
        <v>1246646.8419840001</v>
      </c>
    </row>
    <row r="12" spans="1:7" s="11" customFormat="1" ht="27.6" customHeight="1">
      <c r="A12" s="40"/>
      <c r="B12" s="43"/>
      <c r="C12" s="43"/>
      <c r="D12" s="39"/>
      <c r="E12" s="41"/>
    </row>
    <row r="13" spans="1:7" s="12" customFormat="1" ht="20.399999999999999" customHeight="1">
      <c r="A13" s="108" t="s">
        <v>20</v>
      </c>
      <c r="B13" s="109"/>
      <c r="C13" s="110"/>
      <c r="D13" s="103" t="s">
        <v>7</v>
      </c>
      <c r="E13" s="103"/>
      <c r="F13" s="18"/>
      <c r="G13" s="18"/>
    </row>
    <row r="14" spans="1:7" s="6" customFormat="1" ht="64.8">
      <c r="A14" s="51" t="s">
        <v>36</v>
      </c>
      <c r="B14" s="36">
        <f>B15+B16</f>
        <v>1863161.7399999998</v>
      </c>
      <c r="C14" s="30"/>
      <c r="D14" s="7" t="s">
        <v>14</v>
      </c>
      <c r="E14" s="19" t="s">
        <v>13</v>
      </c>
      <c r="G14" s="35"/>
    </row>
    <row r="15" spans="1:7" s="6" customFormat="1" ht="108" customHeight="1">
      <c r="A15" s="13" t="s">
        <v>31</v>
      </c>
      <c r="B15" s="59">
        <v>812256.82</v>
      </c>
      <c r="C15" s="29"/>
      <c r="D15" s="24" t="s">
        <v>19</v>
      </c>
      <c r="E15" s="19">
        <f>E11</f>
        <v>1246646.8419840001</v>
      </c>
    </row>
    <row r="16" spans="1:7" ht="31.2">
      <c r="A16" s="13" t="s">
        <v>22</v>
      </c>
      <c r="B16" s="59">
        <v>1050904.92</v>
      </c>
      <c r="C16" s="29"/>
      <c r="D16" s="16" t="s">
        <v>16</v>
      </c>
      <c r="E16" s="20">
        <f>E15</f>
        <v>1246646.8419840001</v>
      </c>
      <c r="F16" s="21"/>
    </row>
    <row r="17" spans="1:10" ht="32.4">
      <c r="A17" s="42" t="s">
        <v>38</v>
      </c>
      <c r="B17" s="36">
        <f>B14+B11-C11</f>
        <v>1987474.7435999997</v>
      </c>
      <c r="C17" s="30"/>
      <c r="D17" s="103" t="s">
        <v>8</v>
      </c>
      <c r="E17" s="103"/>
      <c r="J17" s="38"/>
    </row>
    <row r="18" spans="1:10" ht="16.2">
      <c r="A18" s="117" t="s">
        <v>20</v>
      </c>
      <c r="B18" s="117"/>
      <c r="C18" s="118"/>
      <c r="D18" s="37" t="s">
        <v>14</v>
      </c>
      <c r="E18" s="36" t="s">
        <v>13</v>
      </c>
    </row>
    <row r="19" spans="1:10" ht="43.2">
      <c r="A19" s="48" t="s">
        <v>28</v>
      </c>
      <c r="B19" s="47">
        <v>1727655.62</v>
      </c>
      <c r="C19" s="30"/>
      <c r="D19" s="37"/>
      <c r="E19" s="36"/>
    </row>
    <row r="20" spans="1:10">
      <c r="A20" s="8" t="s">
        <v>29</v>
      </c>
      <c r="B20" s="8"/>
      <c r="C20" s="30"/>
      <c r="D20" s="16" t="s">
        <v>18</v>
      </c>
      <c r="E20" s="22">
        <v>0</v>
      </c>
    </row>
    <row r="21" spans="1:10">
      <c r="A21" s="8"/>
      <c r="B21" s="45"/>
      <c r="C21" s="30"/>
      <c r="D21" s="1"/>
    </row>
    <row r="22" spans="1:10">
      <c r="A22" s="115"/>
      <c r="B22" s="115"/>
      <c r="C22" s="30"/>
      <c r="D22" s="1"/>
    </row>
    <row r="23" spans="1:10">
      <c r="A23" s="114"/>
      <c r="B23" s="114"/>
      <c r="C23" s="8"/>
      <c r="D23" s="3"/>
    </row>
    <row r="24" spans="1:10">
      <c r="A24" s="113"/>
      <c r="B24" s="113"/>
      <c r="C24" s="8"/>
      <c r="D24" s="3"/>
      <c r="E24" s="4"/>
      <c r="F24" s="38"/>
    </row>
    <row r="25" spans="1:10">
      <c r="A25" s="113"/>
      <c r="B25" s="113"/>
      <c r="C25" s="8"/>
    </row>
    <row r="26" spans="1:10">
      <c r="A26" s="116"/>
      <c r="B26" s="116"/>
      <c r="C26" s="8"/>
    </row>
    <row r="27" spans="1:10">
      <c r="A27" s="113"/>
      <c r="B27" s="113"/>
      <c r="C27" s="8"/>
    </row>
    <row r="28" spans="1:10">
      <c r="A28" s="114"/>
      <c r="B28" s="114"/>
      <c r="C28" s="8"/>
    </row>
    <row r="29" spans="1:10" s="23" customFormat="1">
      <c r="A29" s="2"/>
      <c r="B29" s="2"/>
      <c r="C29" s="8"/>
      <c r="D29" s="2"/>
      <c r="E29" s="1"/>
      <c r="F29" s="1"/>
    </row>
    <row r="30" spans="1:10" ht="20.399999999999999" customHeight="1">
      <c r="C30" s="8"/>
    </row>
    <row r="31" spans="1:10" ht="23.4" customHeight="1">
      <c r="C31" s="8"/>
    </row>
    <row r="32" spans="1:10" ht="33" customHeight="1">
      <c r="F32" s="23"/>
    </row>
    <row r="34" spans="3:4" ht="21" customHeight="1"/>
    <row r="36" spans="3:4" ht="18.75" customHeight="1"/>
    <row r="37" spans="3:4" ht="31.95" customHeight="1">
      <c r="C37" s="5"/>
    </row>
    <row r="47" spans="3:4">
      <c r="D47" s="3"/>
    </row>
  </sheetData>
  <mergeCells count="17">
    <mergeCell ref="D17:E17"/>
    <mergeCell ref="A27:B27"/>
    <mergeCell ref="A28:B28"/>
    <mergeCell ref="A22:B22"/>
    <mergeCell ref="A23:B23"/>
    <mergeCell ref="A24:B24"/>
    <mergeCell ref="A25:B25"/>
    <mergeCell ref="A26:B26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3" workbookViewId="0">
      <selection activeCell="B18" sqref="B18"/>
    </sheetView>
  </sheetViews>
  <sheetFormatPr defaultColWidth="8.88671875" defaultRowHeight="15.6"/>
  <cols>
    <col min="1" max="1" width="32" style="2" customWidth="1"/>
    <col min="2" max="2" width="16.77734375" style="146" customWidth="1"/>
    <col min="3" max="3" width="13.6640625" style="2" customWidth="1"/>
    <col min="4" max="4" width="40.6640625" style="62" customWidth="1"/>
    <col min="5" max="5" width="14.88671875" style="6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84" t="s">
        <v>37</v>
      </c>
      <c r="B1" s="141" t="s">
        <v>1</v>
      </c>
      <c r="C1" s="85"/>
      <c r="D1" s="86" t="s">
        <v>0</v>
      </c>
      <c r="E1" s="87"/>
    </row>
    <row r="2" spans="1:10">
      <c r="A2" s="88"/>
      <c r="B2" s="142" t="s">
        <v>5</v>
      </c>
      <c r="C2" s="85"/>
      <c r="D2" s="89"/>
      <c r="E2" s="90"/>
    </row>
    <row r="3" spans="1:10">
      <c r="A3" s="131" t="s">
        <v>35</v>
      </c>
      <c r="B3" s="131"/>
      <c r="C3" s="131"/>
      <c r="D3" s="132"/>
      <c r="E3" s="90"/>
    </row>
    <row r="4" spans="1:10" ht="19.2" customHeight="1">
      <c r="A4" s="133" t="s">
        <v>24</v>
      </c>
      <c r="B4" s="133"/>
      <c r="C4" s="133"/>
      <c r="D4" s="134"/>
      <c r="E4" s="90"/>
    </row>
    <row r="5" spans="1:10" ht="26.4">
      <c r="A5" s="121" t="s">
        <v>32</v>
      </c>
      <c r="B5" s="122"/>
      <c r="C5" s="91">
        <v>8877.43</v>
      </c>
      <c r="D5" s="92" t="s">
        <v>39</v>
      </c>
      <c r="E5" s="93" t="s">
        <v>40</v>
      </c>
    </row>
    <row r="6" spans="1:10">
      <c r="A6" s="135" t="s">
        <v>9</v>
      </c>
      <c r="B6" s="135"/>
      <c r="C6" s="135"/>
      <c r="D6" s="136" t="s">
        <v>10</v>
      </c>
      <c r="E6" s="136"/>
    </row>
    <row r="7" spans="1:10" ht="38.4" customHeight="1">
      <c r="A7" s="94" t="s">
        <v>2</v>
      </c>
      <c r="B7" s="74" t="s">
        <v>21</v>
      </c>
      <c r="C7" s="74" t="s">
        <v>12</v>
      </c>
      <c r="D7" s="74" t="s">
        <v>2</v>
      </c>
      <c r="E7" s="95" t="s">
        <v>11</v>
      </c>
    </row>
    <row r="8" spans="1:10" s="10" customFormat="1" ht="27.6" customHeight="1">
      <c r="A8" s="92" t="s">
        <v>3</v>
      </c>
      <c r="B8" s="96">
        <f>C5*22.83*6</f>
        <v>1216030.3613999998</v>
      </c>
      <c r="C8" s="95">
        <v>1667888.09</v>
      </c>
      <c r="D8" s="92" t="s">
        <v>3</v>
      </c>
      <c r="E8" s="95">
        <f>B8*6%+B8</f>
        <v>1288992.1830839999</v>
      </c>
    </row>
    <row r="9" spans="1:10" s="11" customFormat="1" ht="23.4" customHeight="1">
      <c r="A9" s="92" t="s">
        <v>4</v>
      </c>
      <c r="B9" s="96">
        <f>C5*6*9.71</f>
        <v>517199.07180000003</v>
      </c>
      <c r="C9" s="95">
        <v>0</v>
      </c>
      <c r="D9" s="92" t="str">
        <f t="shared" ref="D9" si="0">A9</f>
        <v>Текущий ремонт</v>
      </c>
      <c r="E9" s="95">
        <f>E28</f>
        <v>486444</v>
      </c>
    </row>
    <row r="10" spans="1:10" s="11" customFormat="1" ht="27.6" customHeight="1">
      <c r="A10" s="79" t="s">
        <v>17</v>
      </c>
      <c r="B10" s="97">
        <f>SUM(B8:B9)</f>
        <v>1733229.4331999999</v>
      </c>
      <c r="C10" s="98">
        <f>SUM(C8:C9)</f>
        <v>1667888.09</v>
      </c>
      <c r="D10" s="79" t="s">
        <v>17</v>
      </c>
      <c r="E10" s="98">
        <f>SUM(E8:E9)</f>
        <v>1775436.1830839999</v>
      </c>
    </row>
    <row r="11" spans="1:10" s="6" customFormat="1">
      <c r="A11" s="125" t="s">
        <v>20</v>
      </c>
      <c r="B11" s="126"/>
      <c r="C11" s="127"/>
      <c r="D11" s="137" t="s">
        <v>7</v>
      </c>
      <c r="E11" s="137"/>
      <c r="G11" s="35"/>
    </row>
    <row r="12" spans="1:10" s="6" customFormat="1" ht="41.4">
      <c r="A12" s="72" t="s">
        <v>41</v>
      </c>
      <c r="B12" s="81">
        <f>'01.01-30.06'!B17</f>
        <v>1987474.7435999997</v>
      </c>
      <c r="C12" s="73"/>
      <c r="D12" s="74" t="s">
        <v>14</v>
      </c>
      <c r="E12" s="75" t="s">
        <v>13</v>
      </c>
    </row>
    <row r="13" spans="1:10" ht="79.2">
      <c r="A13" s="76" t="s">
        <v>42</v>
      </c>
      <c r="B13" s="81">
        <f>B14+B15</f>
        <v>1524569.8377999994</v>
      </c>
      <c r="C13" s="73"/>
      <c r="D13" s="77" t="s">
        <v>19</v>
      </c>
      <c r="E13" s="75">
        <f>E8</f>
        <v>1288992.1830839999</v>
      </c>
      <c r="F13" s="21"/>
    </row>
    <row r="14" spans="1:10" ht="39.6">
      <c r="A14" s="77" t="s">
        <v>43</v>
      </c>
      <c r="B14" s="143">
        <f>('01.01-30.06'!B15+'01.07-31.12'!E28)-('01.07-31.12'!B9+'01.01-30.06'!B10)</f>
        <v>284010.57099999976</v>
      </c>
      <c r="C14" s="78"/>
      <c r="D14" s="79" t="s">
        <v>16</v>
      </c>
      <c r="E14" s="80">
        <f>E13</f>
        <v>1288992.1830839999</v>
      </c>
      <c r="J14" s="38"/>
    </row>
    <row r="15" spans="1:10">
      <c r="A15" s="77" t="s">
        <v>22</v>
      </c>
      <c r="B15" s="143">
        <f>'01.01-30.06'!B16+'01.01-30.06'!B11-'01.01-30.06'!C11+'01.07-31.12'!B10-'01.07-31.12'!C10</f>
        <v>1240559.2667999996</v>
      </c>
      <c r="C15" s="73"/>
      <c r="D15" s="130" t="s">
        <v>8</v>
      </c>
      <c r="E15" s="130"/>
    </row>
    <row r="16" spans="1:10">
      <c r="A16" s="128" t="s">
        <v>20</v>
      </c>
      <c r="B16" s="128"/>
      <c r="C16" s="129"/>
      <c r="D16" s="72" t="s">
        <v>14</v>
      </c>
      <c r="E16" s="81" t="s">
        <v>13</v>
      </c>
    </row>
    <row r="17" spans="1:6" ht="27.6">
      <c r="A17" s="76" t="s">
        <v>27</v>
      </c>
      <c r="B17" s="80">
        <f>кап.ремонт!B12</f>
        <v>1961044</v>
      </c>
      <c r="C17" s="82"/>
      <c r="D17" s="83" t="s">
        <v>45</v>
      </c>
      <c r="E17" s="75">
        <v>93720</v>
      </c>
    </row>
    <row r="18" spans="1:6" ht="41.4">
      <c r="A18" s="76" t="s">
        <v>44</v>
      </c>
      <c r="B18" s="80">
        <f>кап.ремонт!B15</f>
        <v>682615.52</v>
      </c>
      <c r="C18" s="73"/>
      <c r="D18" s="83" t="s">
        <v>46</v>
      </c>
      <c r="E18" s="75">
        <v>12000</v>
      </c>
    </row>
    <row r="19" spans="1:6">
      <c r="A19" s="68"/>
      <c r="B19" s="144"/>
      <c r="C19" s="65"/>
      <c r="D19" s="67" t="s">
        <v>47</v>
      </c>
      <c r="E19" s="66">
        <v>5000</v>
      </c>
      <c r="F19" s="38"/>
    </row>
    <row r="20" spans="1:6">
      <c r="A20" s="68"/>
      <c r="B20" s="144"/>
      <c r="C20" s="65"/>
      <c r="D20" s="67" t="s">
        <v>48</v>
      </c>
      <c r="E20" s="66">
        <v>6499</v>
      </c>
    </row>
    <row r="21" spans="1:6" ht="27.6">
      <c r="A21" s="120"/>
      <c r="B21" s="120"/>
      <c r="C21" s="65"/>
      <c r="D21" s="67" t="s">
        <v>49</v>
      </c>
      <c r="E21" s="66">
        <v>108960</v>
      </c>
    </row>
    <row r="22" spans="1:6" ht="27.6">
      <c r="A22" s="119"/>
      <c r="B22" s="119"/>
      <c r="C22" s="65"/>
      <c r="D22" s="67" t="s">
        <v>50</v>
      </c>
      <c r="E22" s="66">
        <v>36000</v>
      </c>
      <c r="F22" s="38"/>
    </row>
    <row r="23" spans="1:6" ht="27.6">
      <c r="A23" s="123"/>
      <c r="B23" s="123"/>
      <c r="C23" s="65"/>
      <c r="D23" s="25" t="s">
        <v>51</v>
      </c>
      <c r="E23" s="66">
        <v>73205</v>
      </c>
    </row>
    <row r="24" spans="1:6">
      <c r="A24" s="123"/>
      <c r="B24" s="123"/>
      <c r="C24" s="68"/>
      <c r="D24" s="25" t="s">
        <v>52</v>
      </c>
      <c r="E24" s="66">
        <v>139759</v>
      </c>
    </row>
    <row r="25" spans="1:6">
      <c r="A25" s="124"/>
      <c r="B25" s="124"/>
      <c r="C25" s="68"/>
      <c r="D25" s="67" t="s">
        <v>53</v>
      </c>
      <c r="E25" s="66">
        <v>2683</v>
      </c>
    </row>
    <row r="26" spans="1:6">
      <c r="A26" s="123"/>
      <c r="B26" s="123"/>
      <c r="C26" s="68"/>
      <c r="D26" s="67" t="s">
        <v>54</v>
      </c>
      <c r="E26" s="66">
        <v>3699</v>
      </c>
    </row>
    <row r="27" spans="1:6">
      <c r="A27" s="119"/>
      <c r="B27" s="119"/>
      <c r="C27" s="68"/>
      <c r="D27" s="67" t="s">
        <v>55</v>
      </c>
      <c r="E27" s="66">
        <v>4919</v>
      </c>
    </row>
    <row r="28" spans="1:6" s="23" customFormat="1">
      <c r="A28" s="69"/>
      <c r="B28" s="145"/>
      <c r="C28" s="68"/>
      <c r="D28" s="64" t="s">
        <v>18</v>
      </c>
      <c r="E28" s="60">
        <f>SUM(E17:E27)</f>
        <v>486444</v>
      </c>
      <c r="F28" s="38"/>
    </row>
    <row r="29" spans="1:6" ht="20.399999999999999" customHeight="1">
      <c r="A29" s="69"/>
      <c r="B29" s="145"/>
      <c r="C29" s="68"/>
      <c r="D29" s="71" t="s">
        <v>6</v>
      </c>
      <c r="E29" s="60">
        <f>E10</f>
        <v>1775436.1830839999</v>
      </c>
    </row>
    <row r="30" spans="1:6">
      <c r="A30" s="69"/>
      <c r="B30" s="145"/>
      <c r="C30" s="68"/>
      <c r="F30" s="23"/>
    </row>
    <row r="31" spans="1:6">
      <c r="A31" s="69"/>
      <c r="B31" s="145"/>
      <c r="C31" s="68"/>
    </row>
    <row r="32" spans="1:6">
      <c r="A32" s="69"/>
      <c r="B32" s="145"/>
      <c r="C32" s="68"/>
    </row>
    <row r="33" spans="1:6" ht="21" customHeight="1">
      <c r="A33" s="69"/>
      <c r="B33" s="145"/>
      <c r="C33" s="69"/>
    </row>
    <row r="34" spans="1:6">
      <c r="A34" s="69"/>
      <c r="B34" s="145"/>
      <c r="C34" s="69"/>
    </row>
    <row r="35" spans="1:6" ht="18.75" customHeight="1">
      <c r="A35" s="69"/>
      <c r="B35" s="145"/>
      <c r="C35" s="69"/>
    </row>
    <row r="36" spans="1:6" ht="31.95" customHeight="1">
      <c r="A36" s="69"/>
      <c r="B36" s="145"/>
      <c r="C36" s="69"/>
    </row>
    <row r="37" spans="1:6">
      <c r="A37" s="69"/>
      <c r="B37" s="145"/>
      <c r="C37" s="69"/>
    </row>
    <row r="38" spans="1:6">
      <c r="A38" s="69"/>
      <c r="B38" s="145"/>
      <c r="C38" s="70"/>
    </row>
    <row r="39" spans="1:6">
      <c r="A39" s="69"/>
      <c r="B39" s="145"/>
      <c r="C39" s="69"/>
    </row>
    <row r="40" spans="1:6">
      <c r="A40" s="69"/>
      <c r="B40" s="145"/>
      <c r="C40" s="69"/>
    </row>
    <row r="41" spans="1:6">
      <c r="A41" s="69"/>
      <c r="B41" s="145"/>
      <c r="C41" s="69"/>
      <c r="F41" s="38"/>
    </row>
    <row r="42" spans="1:6">
      <c r="A42" s="69"/>
      <c r="B42" s="145"/>
      <c r="C42" s="69"/>
    </row>
    <row r="43" spans="1:6">
      <c r="A43" s="69"/>
      <c r="B43" s="145"/>
      <c r="C43" s="69"/>
    </row>
    <row r="47" spans="1:6">
      <c r="D47" s="63"/>
    </row>
  </sheetData>
  <mergeCells count="16">
    <mergeCell ref="D15:E15"/>
    <mergeCell ref="A3:D3"/>
    <mergeCell ref="A4:D4"/>
    <mergeCell ref="A6:C6"/>
    <mergeCell ref="D6:E6"/>
    <mergeCell ref="D11:E11"/>
    <mergeCell ref="A22:B22"/>
    <mergeCell ref="A21:B21"/>
    <mergeCell ref="A5:B5"/>
    <mergeCell ref="A27:B27"/>
    <mergeCell ref="A26:B26"/>
    <mergeCell ref="A25:B25"/>
    <mergeCell ref="A24:B24"/>
    <mergeCell ref="A23:B23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opLeftCell="A7" workbookViewId="0">
      <selection activeCell="B15" sqref="B15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/>
      <c r="C1" s="27"/>
    </row>
    <row r="2" spans="1:3">
      <c r="A2" s="34"/>
      <c r="B2" s="33"/>
      <c r="C2" s="27"/>
    </row>
    <row r="3" spans="1:3" ht="75.599999999999994" customHeight="1">
      <c r="A3" s="99" t="s">
        <v>56</v>
      </c>
      <c r="B3" s="99"/>
      <c r="C3" s="99"/>
    </row>
    <row r="4" spans="1:3" ht="19.2" customHeight="1">
      <c r="A4" s="101" t="s">
        <v>24</v>
      </c>
      <c r="B4" s="101"/>
      <c r="C4" s="101"/>
    </row>
    <row r="5" spans="1:3" ht="60" customHeight="1">
      <c r="A5" s="53" t="s">
        <v>57</v>
      </c>
      <c r="B5" s="54" t="s">
        <v>58</v>
      </c>
      <c r="C5" s="1"/>
    </row>
    <row r="6" spans="1:3">
      <c r="A6" s="138" t="s">
        <v>10</v>
      </c>
      <c r="B6" s="138"/>
      <c r="C6" s="1"/>
    </row>
    <row r="7" spans="1:3" ht="38.4" customHeight="1">
      <c r="A7" s="55" t="s">
        <v>2</v>
      </c>
      <c r="B7" s="55" t="s">
        <v>11</v>
      </c>
      <c r="C7" s="1"/>
    </row>
    <row r="8" spans="1:3" s="10" customFormat="1" ht="67.8" customHeight="1">
      <c r="A8" s="139" t="s">
        <v>25</v>
      </c>
      <c r="B8" s="139"/>
    </row>
    <row r="9" spans="1:3" s="11" customFormat="1" ht="32.4">
      <c r="A9" s="56" t="s">
        <v>14</v>
      </c>
      <c r="B9" s="57" t="s">
        <v>13</v>
      </c>
    </row>
    <row r="10" spans="1:3" s="6" customFormat="1" ht="31.2">
      <c r="A10" s="44" t="s">
        <v>59</v>
      </c>
      <c r="B10" s="19">
        <v>1961044</v>
      </c>
    </row>
    <row r="11" spans="1:3" s="6" customFormat="1">
      <c r="A11" s="44"/>
      <c r="B11" s="19"/>
    </row>
    <row r="12" spans="1:3" ht="31.2">
      <c r="A12" s="16" t="s">
        <v>26</v>
      </c>
      <c r="B12" s="22">
        <f>SUM(B10:B11)</f>
        <v>1961044</v>
      </c>
      <c r="C12" s="21"/>
    </row>
    <row r="13" spans="1:3">
      <c r="A13" s="58"/>
      <c r="B13" s="58"/>
      <c r="C13" s="38"/>
    </row>
    <row r="14" spans="1:3" ht="16.2">
      <c r="A14" s="49" t="s">
        <v>20</v>
      </c>
      <c r="B14" s="50"/>
      <c r="C14" s="1"/>
    </row>
    <row r="15" spans="1:3" ht="64.8">
      <c r="A15" s="42" t="s">
        <v>44</v>
      </c>
      <c r="B15" s="52">
        <v>682615.52</v>
      </c>
      <c r="C15" s="1"/>
    </row>
    <row r="16" spans="1:3">
      <c r="A16" s="140"/>
      <c r="B16" s="140"/>
      <c r="C16" s="8"/>
    </row>
    <row r="17" spans="1:3">
      <c r="A17" s="113"/>
      <c r="B17" s="113"/>
      <c r="C17" s="8"/>
    </row>
    <row r="18" spans="1:3">
      <c r="A18" s="116"/>
      <c r="B18" s="116"/>
      <c r="C18" s="8"/>
    </row>
    <row r="19" spans="1:3">
      <c r="A19" s="113"/>
      <c r="B19" s="113"/>
    </row>
    <row r="20" spans="1:3">
      <c r="A20" s="114"/>
      <c r="B20" s="114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20:B20"/>
    <mergeCell ref="A17:B17"/>
    <mergeCell ref="A18:B18"/>
    <mergeCell ref="A19:B19"/>
    <mergeCell ref="A3:C3"/>
    <mergeCell ref="A4:C4"/>
    <mergeCell ref="A6:B6"/>
    <mergeCell ref="A8:B8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2023-05-04T12:24:15Z</dcterms:modified>
</cp:coreProperties>
</file>