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E28" i="22"/>
  <c r="B8"/>
  <c r="E8" s="1"/>
  <c r="B9"/>
  <c r="E9" i="21"/>
  <c r="B10"/>
  <c r="B9"/>
  <c r="B14" i="24"/>
  <c r="B18" i="22" l="1"/>
  <c r="B17" l="1"/>
  <c r="E9" l="1"/>
  <c r="E10" i="21"/>
  <c r="B14"/>
  <c r="B14" i="22" l="1"/>
  <c r="B10"/>
  <c r="B11" i="21"/>
  <c r="C10" i="22" l="1"/>
  <c r="D9"/>
  <c r="D10" i="21"/>
  <c r="E10" i="22" l="1"/>
  <c r="E29" s="1"/>
  <c r="E13" l="1"/>
  <c r="E14" s="1"/>
  <c r="C11" i="21" l="1"/>
  <c r="B17" s="1"/>
  <c r="B12" i="22" l="1"/>
  <c r="B15"/>
  <c r="B13" s="1"/>
  <c r="E11" i="21"/>
  <c r="E15" l="1"/>
  <c r="E16" s="1"/>
</calcChain>
</file>

<file path=xl/sharedStrings.xml><?xml version="1.0" encoding="utf-8"?>
<sst xmlns="http://schemas.openxmlformats.org/spreadsheetml/2006/main" count="101" uniqueCount="56">
  <si>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</si>
  <si>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</si>
  <si>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</si>
  <si>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</si>
  <si>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</si>
  <si>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</si>
  <si>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</si>
  <si>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</si>
  <si>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</si>
  <si>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</si>
  <si>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</si>
  <si>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</si>
  <si>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</si>
  <si>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</si>
  <si>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</si>
  <si>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</si>
  <si>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</si>
  <si>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</si>
  <si>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</si>
  <si>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</si>
  <si>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</si>
  <si>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</si>
  <si>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</si>
  <si>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</si>
  <si>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</si>
  <si>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</si>
  <si>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</si>
  <si>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Чапаева, д. 37</t>
  </si>
  <si>
    <r>
      <t>28.05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</si>
  <si>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</si>
  <si>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</si>
  <si>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</si>
  <si>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</si>
  <si>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</si>
  <si>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</si>
  <si>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</si>
  <si>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Отчет за 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</si>
  <si>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</si>
  <si>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</si>
  <si>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</si>
  <si>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r>
      <t>30.52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</si>
  <si>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Герметизация межпанельных швов 76п.м.</t>
  </si>
  <si>
    <t>По текущему ремонту выполненному  во 2-м полугодии 2020года с учетом корректировки</t>
  </si>
  <si>
    <t>Ремонт оконных проемов, установка отливов (3 шт)</t>
  </si>
  <si>
    <t>Ремонт кровли (1й и 2й подъезды)</t>
  </si>
  <si>
    <t>Гидроизоляция фановой трубы</t>
  </si>
  <si>
    <t>Гидроизоляция примыканий к вент.шахте кв. №15</t>
  </si>
  <si>
    <t>Замена канализационного стояка кв. №23.26</t>
  </si>
  <si>
    <t>Ремонт крылец 2.4.6.-ой подъезды</t>
  </si>
  <si>
    <t xml:space="preserve">Замена лежака канализации </t>
  </si>
  <si>
    <t>Кадастровая съемка+Дизайн проект по благоустройству придомовой территориии</t>
  </si>
  <si>
    <t>Демонтаж вентиляционной шахты</t>
  </si>
  <si>
    <t>Замена доводчика во 2-м и 3-м подъездах</t>
  </si>
  <si>
    <t>По текущему ремонту выполненному  во 2-м полугодии 2021 года.</t>
  </si>
  <si>
    <t xml:space="preserve">Переходящий остаток на 01.01.2022г.                                                                                                                               </t>
  </si>
  <si>
    <t xml:space="preserve">Переходящий остаток задолженности по дому на 01.07.2021г.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</si>
</sst>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A15" sqref="A15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33203125" style="1" customWidth="1"/>
    <col min="7" max="7" width="10.44140625" style="1" bestFit="1" customWidth="1"/>
    <col min="8" max="8" width="10.44140625" style="1" customWidth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8" t="s">
        <v>33</v>
      </c>
      <c r="B3" s="68"/>
      <c r="C3" s="68"/>
      <c r="D3" s="69"/>
      <c r="E3" s="32"/>
    </row>
    <row r="4" spans="1:7" ht="19.2" customHeight="1">
      <c r="A4" s="70" t="s">
        <v>27</v>
      </c>
      <c r="B4" s="70"/>
      <c r="C4" s="70"/>
      <c r="D4" s="71"/>
      <c r="E4" s="32"/>
    </row>
    <row r="5" spans="1:7">
      <c r="A5" s="71"/>
      <c r="B5" s="72"/>
      <c r="C5" s="72"/>
      <c r="D5" s="72"/>
      <c r="E5" s="73"/>
    </row>
    <row r="6" spans="1:7" ht="60" customHeight="1">
      <c r="A6" s="79" t="s">
        <v>23</v>
      </c>
      <c r="B6" s="80"/>
      <c r="C6" s="62">
        <v>4960.95</v>
      </c>
      <c r="D6" s="25" t="s">
        <v>30</v>
      </c>
      <c r="E6" s="47" t="s">
        <v>28</v>
      </c>
    </row>
    <row r="7" spans="1:7">
      <c r="A7" s="74" t="s">
        <v>9</v>
      </c>
      <c r="B7" s="74"/>
      <c r="C7" s="74"/>
      <c r="D7" s="75" t="s">
        <v>10</v>
      </c>
      <c r="E7" s="75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625972.67099999997</v>
      </c>
      <c r="C9" s="15">
        <v>838963.48</v>
      </c>
      <c r="D9" s="14" t="s">
        <v>3</v>
      </c>
      <c r="E9" s="15">
        <f>B9*3%+B9</f>
        <v>644751.85112999997</v>
      </c>
    </row>
    <row r="10" spans="1:7" s="10" customFormat="1" ht="27.6" customHeight="1">
      <c r="A10" s="14" t="s">
        <v>4</v>
      </c>
      <c r="B10" s="15">
        <f>C6*6*7.02</f>
        <v>208955.21399999998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834927.88500000001</v>
      </c>
      <c r="C11" s="17">
        <f>SUM(C9:C10)</f>
        <v>838963.48</v>
      </c>
      <c r="D11" s="16" t="s">
        <v>17</v>
      </c>
      <c r="E11" s="17">
        <f>SUM(E9:E10)</f>
        <v>644751.85112999997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6" t="s">
        <v>20</v>
      </c>
      <c r="B13" s="77"/>
      <c r="C13" s="78"/>
      <c r="D13" s="64" t="s">
        <v>7</v>
      </c>
      <c r="E13" s="64"/>
      <c r="F13" s="18"/>
      <c r="G13" s="18"/>
    </row>
    <row r="14" spans="1:7" s="6" customFormat="1" ht="64.8">
      <c r="A14" s="38" t="s">
        <v>34</v>
      </c>
      <c r="B14" s="37">
        <f>B15+B16</f>
        <v>1017110.0299999999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42</v>
      </c>
      <c r="B15" s="57">
        <v>244787.09</v>
      </c>
      <c r="C15" s="30"/>
      <c r="D15" s="24" t="s">
        <v>19</v>
      </c>
      <c r="E15" s="19">
        <f>E11</f>
        <v>644751.85112999997</v>
      </c>
    </row>
    <row r="16" spans="1:7" ht="31.2">
      <c r="A16" s="13" t="s">
        <v>22</v>
      </c>
      <c r="B16" s="57">
        <v>772322.94</v>
      </c>
      <c r="C16" s="30"/>
      <c r="D16" s="16" t="s">
        <v>16</v>
      </c>
      <c r="E16" s="20">
        <f>E15</f>
        <v>644751.85112999997</v>
      </c>
      <c r="F16" s="21"/>
    </row>
    <row r="17" spans="1:10" ht="32.4">
      <c r="A17" s="45" t="s">
        <v>35</v>
      </c>
      <c r="B17" s="37">
        <f>B14+B11-C11</f>
        <v>1013074.4350000001</v>
      </c>
      <c r="C17" s="31"/>
      <c r="D17" s="64" t="s">
        <v>8</v>
      </c>
      <c r="E17" s="64"/>
      <c r="J17" s="39"/>
    </row>
    <row r="18" spans="1:10" ht="16.2">
      <c r="A18" s="66" t="s">
        <v>20</v>
      </c>
      <c r="B18" s="66"/>
      <c r="C18" s="67"/>
      <c r="D18" s="38" t="s">
        <v>14</v>
      </c>
      <c r="E18" s="37" t="s">
        <v>13</v>
      </c>
    </row>
    <row r="19" spans="1:10" ht="43.2">
      <c r="A19" s="54" t="s">
        <v>29</v>
      </c>
      <c r="B19" s="53">
        <v>556990.07999999996</v>
      </c>
      <c r="C19" s="31"/>
      <c r="D19" s="38"/>
      <c r="E19" s="37"/>
    </row>
    <row r="20" spans="1:10">
      <c r="A20" s="65"/>
      <c r="B20" s="65"/>
      <c r="C20" s="8"/>
      <c r="D20" s="16" t="s">
        <v>18</v>
      </c>
      <c r="E20" s="22">
        <v>0</v>
      </c>
    </row>
    <row r="21" spans="1:10">
      <c r="C21" s="8"/>
      <c r="D21" s="1"/>
    </row>
    <row r="22" spans="1:10">
      <c r="C22" s="8"/>
      <c r="D22" s="1"/>
    </row>
    <row r="23" spans="1:10">
      <c r="C23" s="8"/>
      <c r="D23" s="3"/>
    </row>
    <row r="24" spans="1:10">
      <c r="C24" s="8"/>
      <c r="D24" s="3"/>
      <c r="E24" s="4"/>
      <c r="F24" s="39"/>
    </row>
    <row r="25" spans="1:10">
      <c r="C25" s="8"/>
    </row>
    <row r="29" spans="1:10" s="23" customFormat="1">
      <c r="A29" s="2"/>
      <c r="B29" s="58"/>
      <c r="C29" s="2"/>
      <c r="D29" s="2"/>
      <c r="E29" s="1"/>
      <c r="F29" s="1"/>
    </row>
    <row r="30" spans="1:10" ht="20.399999999999999" customHeight="1"/>
    <row r="31" spans="1:10" ht="23.4" customHeight="1">
      <c r="C31" s="5"/>
    </row>
    <row r="32" spans="1:10" ht="33" customHeight="1">
      <c r="F32" s="23"/>
    </row>
    <row r="34" spans="4:4" ht="21" customHeight="1"/>
    <row r="36" spans="4:4" ht="18.75" customHeight="1"/>
    <row r="37" spans="4:4" ht="31.95" customHeight="1"/>
    <row r="47" spans="4:4">
      <c r="D47" s="3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workbookViewId="0">
      <selection activeCell="H6" sqref="H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8" t="s">
        <v>31</v>
      </c>
      <c r="B3" s="68"/>
      <c r="C3" s="68"/>
      <c r="D3" s="69"/>
      <c r="E3" s="32"/>
    </row>
    <row r="4" spans="1:10" ht="19.2" customHeight="1">
      <c r="A4" s="70" t="s">
        <v>27</v>
      </c>
      <c r="B4" s="70"/>
      <c r="C4" s="70"/>
      <c r="D4" s="71"/>
      <c r="E4" s="32"/>
    </row>
    <row r="5" spans="1:10" ht="60" customHeight="1">
      <c r="A5" s="79" t="s">
        <v>23</v>
      </c>
      <c r="B5" s="80"/>
      <c r="C5" s="48">
        <v>4960.95</v>
      </c>
      <c r="D5" s="25" t="s">
        <v>32</v>
      </c>
      <c r="E5" s="47" t="s">
        <v>40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657226.65599999996</v>
      </c>
      <c r="C8" s="15">
        <v>907421.37</v>
      </c>
      <c r="D8" s="14" t="s">
        <v>3</v>
      </c>
      <c r="E8" s="15">
        <f>B8*3.5%+B8</f>
        <v>680229.58895999996</v>
      </c>
    </row>
    <row r="9" spans="1:10" s="11" customFormat="1" ht="23.4" customHeight="1">
      <c r="A9" s="14" t="s">
        <v>4</v>
      </c>
      <c r="B9" s="50">
        <f>C5*6*8.44</f>
        <v>251222.50799999997</v>
      </c>
      <c r="C9" s="15">
        <v>0</v>
      </c>
      <c r="D9" s="14" t="str">
        <f t="shared" ref="D9" si="0">A9</f>
        <v>Текущий ремонт</v>
      </c>
      <c r="E9" s="15">
        <f>E28</f>
        <v>677911</v>
      </c>
    </row>
    <row r="10" spans="1:10" s="11" customFormat="1" ht="27.6" customHeight="1">
      <c r="A10" s="16" t="s">
        <v>17</v>
      </c>
      <c r="B10" s="51">
        <f>SUM(B8:B9)</f>
        <v>908449.16399999987</v>
      </c>
      <c r="C10" s="17">
        <f>SUM(C8:C9)</f>
        <v>907421.37</v>
      </c>
      <c r="D10" s="16" t="s">
        <v>17</v>
      </c>
      <c r="E10" s="17">
        <f>SUM(E8:E9)</f>
        <v>1358140.5889599998</v>
      </c>
    </row>
    <row r="11" spans="1:10" s="6" customFormat="1" ht="16.2">
      <c r="A11" s="76" t="s">
        <v>20</v>
      </c>
      <c r="B11" s="77"/>
      <c r="C11" s="78"/>
      <c r="D11" s="64" t="s">
        <v>7</v>
      </c>
      <c r="E11" s="64"/>
      <c r="G11" s="36"/>
    </row>
    <row r="12" spans="1:10" s="6" customFormat="1" ht="48.6">
      <c r="A12" s="38" t="s">
        <v>55</v>
      </c>
      <c r="B12" s="37">
        <f>'01.01-30.06'!B17</f>
        <v>1013074.4350000001</v>
      </c>
      <c r="C12" s="31"/>
      <c r="D12" s="7" t="s">
        <v>14</v>
      </c>
      <c r="E12" s="19" t="s">
        <v>13</v>
      </c>
    </row>
    <row r="13" spans="1:10" ht="82.8">
      <c r="A13" s="45" t="s">
        <v>54</v>
      </c>
      <c r="B13" s="37">
        <f>B14+B15</f>
        <v>1231835.5069999998</v>
      </c>
      <c r="C13" s="31"/>
      <c r="D13" s="24" t="s">
        <v>19</v>
      </c>
      <c r="E13" s="19">
        <f>E8</f>
        <v>680229.58895999996</v>
      </c>
      <c r="F13" s="21"/>
    </row>
    <row r="14" spans="1:10" ht="46.8">
      <c r="A14" s="13" t="s">
        <v>53</v>
      </c>
      <c r="B14" s="57">
        <f>('01.01-30.06'!B15+'01.07-31.12'!E28)-('01.07-31.12'!B9+'01.01-30.06'!B10)</f>
        <v>462520.36800000002</v>
      </c>
      <c r="C14" s="30"/>
      <c r="D14" s="16" t="s">
        <v>16</v>
      </c>
      <c r="E14" s="20">
        <f>E13</f>
        <v>680229.58895999996</v>
      </c>
      <c r="G14" s="39"/>
      <c r="I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769315.13899999985</v>
      </c>
      <c r="C15" s="31"/>
      <c r="D15" s="64" t="s">
        <v>8</v>
      </c>
      <c r="E15" s="64"/>
    </row>
    <row r="16" spans="1:10" ht="16.2">
      <c r="A16" s="66" t="s">
        <v>20</v>
      </c>
      <c r="B16" s="66"/>
      <c r="C16" s="67"/>
      <c r="D16" s="38" t="s">
        <v>14</v>
      </c>
      <c r="E16" s="37" t="s">
        <v>13</v>
      </c>
    </row>
    <row r="17" spans="1:7" ht="31.2">
      <c r="A17" s="54" t="s">
        <v>26</v>
      </c>
      <c r="B17" s="20">
        <f>кап.ремонт!B14</f>
        <v>0</v>
      </c>
      <c r="C17" s="52"/>
      <c r="D17" s="49" t="s">
        <v>41</v>
      </c>
      <c r="E17" s="19">
        <v>62320</v>
      </c>
    </row>
    <row r="18" spans="1:7" ht="43.2">
      <c r="A18" s="54" t="s">
        <v>39</v>
      </c>
      <c r="B18" s="53">
        <f>кап.ремонт!B17</f>
        <v>1039289.05</v>
      </c>
      <c r="C18" s="31"/>
      <c r="D18" s="49" t="s">
        <v>43</v>
      </c>
      <c r="E18" s="19">
        <v>12000</v>
      </c>
    </row>
    <row r="19" spans="1:7">
      <c r="A19" s="65"/>
      <c r="B19" s="65"/>
      <c r="C19" s="31"/>
      <c r="D19" s="49" t="s">
        <v>44</v>
      </c>
      <c r="E19" s="19">
        <v>332070</v>
      </c>
      <c r="F19" s="39"/>
    </row>
    <row r="20" spans="1:7">
      <c r="A20" s="81"/>
      <c r="B20" s="81"/>
      <c r="C20" s="31"/>
      <c r="D20" s="49" t="s">
        <v>45</v>
      </c>
      <c r="E20" s="19">
        <v>8000</v>
      </c>
    </row>
    <row r="21" spans="1:7" ht="31.2">
      <c r="A21" s="81"/>
      <c r="B21" s="81"/>
      <c r="C21" s="8"/>
      <c r="D21" s="49" t="s">
        <v>46</v>
      </c>
      <c r="E21" s="19">
        <v>1100</v>
      </c>
      <c r="G21" s="39"/>
    </row>
    <row r="22" spans="1:7" ht="31.2">
      <c r="A22" s="82"/>
      <c r="B22" s="82"/>
      <c r="C22" s="8"/>
      <c r="D22" s="49" t="s">
        <v>47</v>
      </c>
      <c r="E22" s="19">
        <v>4974</v>
      </c>
      <c r="F22" s="39"/>
    </row>
    <row r="23" spans="1:7">
      <c r="A23" s="81"/>
      <c r="B23" s="81"/>
      <c r="C23" s="8"/>
      <c r="D23" s="49" t="s">
        <v>48</v>
      </c>
      <c r="E23" s="19">
        <v>15648</v>
      </c>
    </row>
    <row r="24" spans="1:7">
      <c r="A24" s="65"/>
      <c r="B24" s="65"/>
      <c r="C24" s="8"/>
      <c r="D24" s="49" t="s">
        <v>49</v>
      </c>
      <c r="E24" s="19">
        <v>166672</v>
      </c>
    </row>
    <row r="25" spans="1:7" ht="46.8">
      <c r="C25" s="8"/>
      <c r="D25" s="49" t="s">
        <v>50</v>
      </c>
      <c r="E25" s="19">
        <v>54412</v>
      </c>
    </row>
    <row r="26" spans="1:7">
      <c r="C26" s="8"/>
      <c r="D26" s="27" t="s">
        <v>51</v>
      </c>
      <c r="E26" s="63">
        <v>17955</v>
      </c>
    </row>
    <row r="27" spans="1:7" ht="31.2">
      <c r="C27" s="8"/>
      <c r="D27" s="49" t="s">
        <v>52</v>
      </c>
      <c r="E27" s="19">
        <v>2760</v>
      </c>
    </row>
    <row r="28" spans="1:7" s="23" customFormat="1">
      <c r="A28" s="2"/>
      <c r="B28" s="2"/>
      <c r="C28" s="8"/>
      <c r="D28" s="16" t="s">
        <v>18</v>
      </c>
      <c r="E28" s="22">
        <f>SUM(E17:E27)</f>
        <v>677911</v>
      </c>
      <c r="F28" s="39"/>
    </row>
    <row r="29" spans="1:7" ht="20.399999999999999" customHeight="1">
      <c r="C29" s="8"/>
      <c r="D29" s="40" t="s">
        <v>6</v>
      </c>
      <c r="E29" s="41">
        <f>E10</f>
        <v>1358140.5889599998</v>
      </c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47" spans="3:4">
      <c r="D47" s="3"/>
    </row>
  </sheetData>
  <mergeCells count="15">
    <mergeCell ref="D15:E15"/>
    <mergeCell ref="A3:D3"/>
    <mergeCell ref="A4:D4"/>
    <mergeCell ref="A6:C6"/>
    <mergeCell ref="D6:E6"/>
    <mergeCell ref="D11:E11"/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opLeftCell="A16" workbookViewId="0">
      <selection sqref="A1:XFD104857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8" t="s">
        <v>36</v>
      </c>
      <c r="B3" s="68"/>
      <c r="C3" s="68"/>
    </row>
    <row r="4" spans="1:3" ht="19.2" customHeight="1">
      <c r="A4" s="70" t="s">
        <v>27</v>
      </c>
      <c r="B4" s="70"/>
      <c r="C4" s="70"/>
    </row>
    <row r="5" spans="1:3" ht="60" customHeight="1">
      <c r="A5" s="25" t="s">
        <v>37</v>
      </c>
      <c r="B5" s="47" t="s">
        <v>38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4" t="s">
        <v>24</v>
      </c>
      <c r="B8" s="64"/>
    </row>
    <row r="9" spans="1:3" s="11" customFormat="1" ht="32.4">
      <c r="A9" s="38" t="s">
        <v>14</v>
      </c>
      <c r="B9" s="37" t="s">
        <v>13</v>
      </c>
    </row>
    <row r="10" spans="1:3" s="10" customFormat="1">
      <c r="A10" s="49"/>
      <c r="B10" s="19"/>
    </row>
    <row r="11" spans="1:3" s="10" customFormat="1">
      <c r="A11" s="49"/>
      <c r="B11" s="19"/>
    </row>
    <row r="12" spans="1:3" s="10" customFormat="1">
      <c r="A12" s="49"/>
      <c r="B12" s="19"/>
    </row>
    <row r="13" spans="1:3" s="10" customFormat="1">
      <c r="A13" s="49"/>
      <c r="B13" s="19"/>
    </row>
    <row r="14" spans="1:3" ht="31.2">
      <c r="A14" s="16" t="s">
        <v>25</v>
      </c>
      <c r="B14" s="22">
        <f>SUM(B10:B13)</f>
        <v>0</v>
      </c>
      <c r="C14" s="39"/>
    </row>
    <row r="15" spans="1:3">
      <c r="A15" s="1"/>
      <c r="B15" s="1"/>
      <c r="C15" s="1"/>
    </row>
    <row r="16" spans="1:3" ht="16.2">
      <c r="A16" s="60" t="s">
        <v>20</v>
      </c>
      <c r="B16" s="61"/>
      <c r="C16" s="1"/>
    </row>
    <row r="17" spans="1:3" ht="64.8">
      <c r="A17" s="29" t="s">
        <v>39</v>
      </c>
      <c r="B17" s="59">
        <v>1039289.05</v>
      </c>
      <c r="C17" s="8"/>
    </row>
    <row r="18" spans="1:3">
      <c r="A18" s="81"/>
      <c r="B18" s="81"/>
      <c r="C18" s="8"/>
    </row>
    <row r="19" spans="1:3">
      <c r="A19" s="81"/>
      <c r="B19" s="81"/>
      <c r="C19" s="8"/>
    </row>
    <row r="20" spans="1:3">
      <c r="A20" s="82"/>
      <c r="B20" s="82"/>
    </row>
    <row r="21" spans="1:3">
      <c r="A21" s="81"/>
      <c r="B21" s="81"/>
    </row>
    <row r="22" spans="1:3">
      <c r="A22" s="65"/>
      <c r="B22" s="65"/>
    </row>
    <row r="25" spans="1:3">
      <c r="C25" s="5"/>
    </row>
    <row r="28" spans="1:3" s="23" customFormat="1">
      <c r="A28" s="2"/>
      <c r="B28" s="2"/>
      <c r="C28" s="2"/>
    </row>
  </sheetData>
  <mergeCells count="9">
    <mergeCell ref="A20:B20"/>
    <mergeCell ref="A21:B21"/>
    <mergeCell ref="A22:B22"/>
    <mergeCell ref="A3:C3"/>
    <mergeCell ref="A4:C4"/>
    <mergeCell ref="A6:B6"/>
    <mergeCell ref="A8:B8"/>
    <mergeCell ref="A18:B18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2022-05-12T14:21:48Z</dcterms:modified>
</cp:coreProperties>
</file>