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2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B15" i="21"/>
  <c r="E24" i="22"/>
  <c r="E17"/>
  <c r="E9" i="21"/>
  <c r="B8" i="22"/>
  <c r="E8" s="1"/>
  <c r="B9"/>
  <c r="B10" i="21"/>
  <c r="B9"/>
  <c r="B13" i="24"/>
  <c r="B18" i="22" l="1"/>
  <c r="B17" l="1"/>
  <c r="E9" l="1"/>
  <c r="E10" i="21"/>
  <c r="B14"/>
  <c r="B14" i="22" l="1"/>
  <c r="B10"/>
  <c r="B11" i="21"/>
  <c r="C10" i="22" l="1"/>
  <c r="D9"/>
  <c r="D10" i="21"/>
  <c r="E10" i="22" l="1"/>
  <c r="E25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<sst xmlns="http://schemas.openxmlformats.org/spreadsheetml/2006/main" count="98" uniqueCount="52">
  <si>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</si>
  <si>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</si>
  <si>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</si>
  <si>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</si>
  <si>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</si>
  <si>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</si>
  <si>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</si>
  <si>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</si>
  <si>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</si>
  <si>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</si>
  <si>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</si>
  <si>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</si>
  <si>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</si>
  <si>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</si>
  <si>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</si>
  <si>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</si>
  <si>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</si>
  <si>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</si>
  <si>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</si>
  <si>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</si>
  <si>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</si>
  <si>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</si>
  <si>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</si>
  <si>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</si>
  <si>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</si>
  <si>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</si>
  <si>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</si>
  <si>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Чапаева, д. 23</t>
  </si>
  <si>
    <t>Утвержденный тариф на содержание и текущий ремонт с 01.07.2020г. по 30.06.2021г.</t>
  </si>
  <si>
    <r>
      <t>26.03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</si>
  <si>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</si>
  <si>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2-е полугодие 2021г.</t>
  </si>
  <si>
    <t>Отчет за 2021г. по затратам на капитальный ремонт</t>
  </si>
  <si>
    <t>Утвержденный тариф на капитальный ремонт с 01.01.2021г.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</si>
  <si>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</si>
  <si>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</si>
  <si>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r>
      <t>27.73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</si>
  <si>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</si>
  <si>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</si>
  <si>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</si>
  <si>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</si>
  <si>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</si>
  <si>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</si>
  <si>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</si>
  <si>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Герметизация межпанельных швов (76 п.м.)</t>
  </si>
  <si>
    <t>Ремонт оконных проемов, установка отливов (2 шт)</t>
  </si>
  <si>
    <t>Монтаж вентиляционных продухов (2 шт)</t>
  </si>
  <si>
    <t>Замена стояка ЦО кв. №43-59</t>
  </si>
  <si>
    <t>Замена радиатора в под. № 1</t>
  </si>
  <si>
    <t>Замена блока вызова во 2-м подъезде</t>
  </si>
  <si>
    <t>Ремонт распределительного щита</t>
  </si>
  <si>
    <t>По текущему ремонту выполненному  во 2-м полугодии 2020 года с учетом корректировки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</si>
</sst>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6" zoomScale="80" zoomScaleNormal="80" zoomScalePageLayoutView="85" workbookViewId="0">
      <selection activeCell="B45" sqref="B45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33203125" style="1" customWidth="1"/>
    <col min="7" max="7" width="10.44140625" style="1" bestFit="1" customWidth="1"/>
    <col min="8" max="8" width="10.44140625" style="1" customWidth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7" t="s">
        <v>40</v>
      </c>
      <c r="B3" s="67"/>
      <c r="C3" s="67"/>
      <c r="D3" s="68"/>
      <c r="E3" s="32"/>
    </row>
    <row r="4" spans="1:7" ht="19.2" customHeight="1">
      <c r="A4" s="69" t="s">
        <v>27</v>
      </c>
      <c r="B4" s="69"/>
      <c r="C4" s="69"/>
      <c r="D4" s="70"/>
      <c r="E4" s="32"/>
    </row>
    <row r="5" spans="1:7">
      <c r="A5" s="70"/>
      <c r="B5" s="71"/>
      <c r="C5" s="71"/>
      <c r="D5" s="71"/>
      <c r="E5" s="72"/>
    </row>
    <row r="6" spans="1:7" ht="60" customHeight="1">
      <c r="A6" s="78" t="s">
        <v>23</v>
      </c>
      <c r="B6" s="79"/>
      <c r="C6" s="62">
        <v>3638.1</v>
      </c>
      <c r="D6" s="25" t="s">
        <v>28</v>
      </c>
      <c r="E6" s="47" t="s">
        <v>29</v>
      </c>
    </row>
    <row r="7" spans="1:7">
      <c r="A7" s="73" t="s">
        <v>9</v>
      </c>
      <c r="B7" s="73"/>
      <c r="C7" s="73"/>
      <c r="D7" s="74" t="s">
        <v>10</v>
      </c>
      <c r="E7" s="74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459055.45799999998</v>
      </c>
      <c r="C9" s="15">
        <v>556893.87</v>
      </c>
      <c r="D9" s="14" t="s">
        <v>3</v>
      </c>
      <c r="E9" s="15">
        <f>B9*3%+B9</f>
        <v>472827.12173999997</v>
      </c>
    </row>
    <row r="10" spans="1:7" s="10" customFormat="1" ht="27.6" customHeight="1">
      <c r="A10" s="14" t="s">
        <v>4</v>
      </c>
      <c r="B10" s="15">
        <f>C6*6*5</f>
        <v>109143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568198.45799999998</v>
      </c>
      <c r="C11" s="17">
        <f>SUM(C9:C10)</f>
        <v>556893.87</v>
      </c>
      <c r="D11" s="16" t="s">
        <v>17</v>
      </c>
      <c r="E11" s="17">
        <f>SUM(E9:E10)</f>
        <v>472827.12173999997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5" t="s">
        <v>20</v>
      </c>
      <c r="B13" s="76"/>
      <c r="C13" s="77"/>
      <c r="D13" s="63" t="s">
        <v>7</v>
      </c>
      <c r="E13" s="63"/>
      <c r="F13" s="18"/>
      <c r="G13" s="18"/>
    </row>
    <row r="14" spans="1:7" s="6" customFormat="1" ht="64.8">
      <c r="A14" s="38" t="s">
        <v>38</v>
      </c>
      <c r="B14" s="37">
        <f>B15+B16</f>
        <v>341207.8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51</v>
      </c>
      <c r="B15" s="57">
        <f>134790.51-1508.51</f>
        <v>133282</v>
      </c>
      <c r="C15" s="30"/>
      <c r="D15" s="24" t="s">
        <v>19</v>
      </c>
      <c r="E15" s="19">
        <f>E11</f>
        <v>472827.12173999997</v>
      </c>
    </row>
    <row r="16" spans="1:7" ht="31.2">
      <c r="A16" s="13" t="s">
        <v>22</v>
      </c>
      <c r="B16" s="57">
        <v>207925.8</v>
      </c>
      <c r="C16" s="30"/>
      <c r="D16" s="16" t="s">
        <v>16</v>
      </c>
      <c r="E16" s="20">
        <f>E15</f>
        <v>472827.12173999997</v>
      </c>
      <c r="F16" s="21"/>
    </row>
    <row r="17" spans="1:10" ht="32.4">
      <c r="A17" s="45" t="s">
        <v>39</v>
      </c>
      <c r="B17" s="37">
        <f>B14+B11-C11</f>
        <v>352512.38799999992</v>
      </c>
      <c r="C17" s="31"/>
      <c r="D17" s="63" t="s">
        <v>8</v>
      </c>
      <c r="E17" s="63"/>
      <c r="J17" s="39"/>
    </row>
    <row r="18" spans="1:10" ht="16.2">
      <c r="A18" s="65" t="s">
        <v>20</v>
      </c>
      <c r="B18" s="65"/>
      <c r="C18" s="66"/>
      <c r="D18" s="38" t="s">
        <v>14</v>
      </c>
      <c r="E18" s="37" t="s">
        <v>13</v>
      </c>
    </row>
    <row r="19" spans="1:10" ht="43.2">
      <c r="A19" s="54" t="s">
        <v>30</v>
      </c>
      <c r="B19" s="53">
        <v>577071.84</v>
      </c>
      <c r="C19" s="31"/>
      <c r="D19" s="38"/>
      <c r="E19" s="37"/>
    </row>
    <row r="20" spans="1:10">
      <c r="A20" s="64"/>
      <c r="B20" s="64"/>
      <c r="C20" s="8"/>
      <c r="D20" s="16" t="s">
        <v>18</v>
      </c>
      <c r="E20" s="22">
        <v>0</v>
      </c>
    </row>
    <row r="21" spans="1:10">
      <c r="C21" s="8"/>
      <c r="D21" s="1"/>
    </row>
    <row r="22" spans="1:10">
      <c r="C22" s="8"/>
      <c r="D22" s="1"/>
    </row>
    <row r="23" spans="1:10">
      <c r="C23" s="8"/>
      <c r="D23" s="3"/>
    </row>
    <row r="24" spans="1:10">
      <c r="C24" s="8"/>
      <c r="D24" s="3"/>
      <c r="E24" s="4"/>
      <c r="F24" s="39"/>
    </row>
    <row r="25" spans="1:10">
      <c r="C25" s="8"/>
    </row>
    <row r="29" spans="1:10" s="23" customFormat="1">
      <c r="A29" s="2"/>
      <c r="B29" s="58"/>
      <c r="C29" s="2"/>
      <c r="D29" s="2"/>
      <c r="E29" s="1"/>
      <c r="F29" s="1"/>
    </row>
    <row r="30" spans="1:10" ht="20.399999999999999" customHeight="1"/>
    <row r="31" spans="1:10" ht="23.4" customHeight="1">
      <c r="C31" s="5"/>
    </row>
    <row r="32" spans="1:10" ht="33" customHeight="1">
      <c r="F32" s="23"/>
    </row>
    <row r="34" spans="4:4" ht="21" customHeight="1"/>
    <row r="36" spans="4:4" ht="18.75" customHeight="1"/>
    <row r="37" spans="4:4" ht="31.95" customHeight="1"/>
    <row r="47" spans="4:4">
      <c r="D47" s="3"/>
    </row>
  </sheetData>
  <mergeCells count="11">
    <mergeCell ref="D17:E17"/>
    <mergeCell ref="A20:B20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A10" workbookViewId="0">
      <selection activeCell="B18" sqref="B18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7" t="s">
        <v>31</v>
      </c>
      <c r="B3" s="67"/>
      <c r="C3" s="67"/>
      <c r="D3" s="68"/>
      <c r="E3" s="32"/>
    </row>
    <row r="4" spans="1:10" ht="19.2" customHeight="1">
      <c r="A4" s="69" t="s">
        <v>27</v>
      </c>
      <c r="B4" s="69"/>
      <c r="C4" s="69"/>
      <c r="D4" s="70"/>
      <c r="E4" s="32"/>
    </row>
    <row r="5" spans="1:10" ht="60" customHeight="1">
      <c r="A5" s="78" t="s">
        <v>23</v>
      </c>
      <c r="B5" s="79"/>
      <c r="C5" s="48">
        <v>3638.1</v>
      </c>
      <c r="D5" s="25" t="s">
        <v>37</v>
      </c>
      <c r="E5" s="47" t="s">
        <v>36</v>
      </c>
    </row>
    <row r="6" spans="1:10">
      <c r="A6" s="73" t="s">
        <v>9</v>
      </c>
      <c r="B6" s="73"/>
      <c r="C6" s="73"/>
      <c r="D6" s="74" t="s">
        <v>10</v>
      </c>
      <c r="E6" s="74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481975.48799999995</v>
      </c>
      <c r="C8" s="15">
        <v>604626.62</v>
      </c>
      <c r="D8" s="14" t="s">
        <v>3</v>
      </c>
      <c r="E8" s="15">
        <f>B8*3.5%+B8</f>
        <v>498844.63007999997</v>
      </c>
    </row>
    <row r="9" spans="1:10" s="11" customFormat="1" ht="23.4" customHeight="1">
      <c r="A9" s="14" t="s">
        <v>4</v>
      </c>
      <c r="B9" s="50">
        <f>C5*6*5.65</f>
        <v>123331.59</v>
      </c>
      <c r="C9" s="15">
        <v>0</v>
      </c>
      <c r="D9" s="14" t="str">
        <f t="shared" ref="D9" si="0">A9</f>
        <v>Текущий ремонт</v>
      </c>
      <c r="E9" s="15">
        <f>E24</f>
        <v>253028</v>
      </c>
    </row>
    <row r="10" spans="1:10" s="11" customFormat="1" ht="27.6" customHeight="1">
      <c r="A10" s="16" t="s">
        <v>17</v>
      </c>
      <c r="B10" s="51">
        <f>SUM(B8:B9)</f>
        <v>605307.07799999998</v>
      </c>
      <c r="C10" s="17">
        <f>SUM(C8:C9)</f>
        <v>604626.62</v>
      </c>
      <c r="D10" s="16" t="s">
        <v>17</v>
      </c>
      <c r="E10" s="17">
        <f>SUM(E8:E9)</f>
        <v>751872.63008000003</v>
      </c>
    </row>
    <row r="11" spans="1:10" s="6" customFormat="1" ht="16.2">
      <c r="A11" s="75" t="s">
        <v>20</v>
      </c>
      <c r="B11" s="76"/>
      <c r="C11" s="77"/>
      <c r="D11" s="63" t="s">
        <v>7</v>
      </c>
      <c r="E11" s="63"/>
      <c r="G11" s="36"/>
    </row>
    <row r="12" spans="1:10" s="6" customFormat="1" ht="48.6">
      <c r="A12" s="38" t="s">
        <v>41</v>
      </c>
      <c r="B12" s="37">
        <f>'01.01-30.06'!B17</f>
        <v>352512.38799999992</v>
      </c>
      <c r="C12" s="31"/>
      <c r="D12" s="7" t="s">
        <v>14</v>
      </c>
      <c r="E12" s="19" t="s">
        <v>13</v>
      </c>
    </row>
    <row r="13" spans="1:10" ht="82.8">
      <c r="A13" s="45" t="s">
        <v>42</v>
      </c>
      <c r="B13" s="37">
        <f>B14+B15</f>
        <v>373746.25599999994</v>
      </c>
      <c r="C13" s="31"/>
      <c r="D13" s="24" t="s">
        <v>19</v>
      </c>
      <c r="E13" s="19">
        <f>E8</f>
        <v>498844.63007999997</v>
      </c>
      <c r="F13" s="21"/>
    </row>
    <row r="14" spans="1:10" ht="46.8">
      <c r="A14" s="13" t="s">
        <v>43</v>
      </c>
      <c r="B14" s="57">
        <f>('01.01-30.06'!B15+'01.07-31.12'!E24)-('01.07-31.12'!B9+'01.01-30.06'!B10)</f>
        <v>153835.41</v>
      </c>
      <c r="C14" s="30"/>
      <c r="D14" s="16" t="s">
        <v>16</v>
      </c>
      <c r="E14" s="20">
        <f>E13</f>
        <v>498844.63007999997</v>
      </c>
      <c r="G14" s="39"/>
      <c r="J14" s="39"/>
    </row>
    <row r="15" spans="1:10">
      <c r="A15" s="13" t="s">
        <v>22</v>
      </c>
      <c r="B15" s="57">
        <f>'01.01-30.06'!B16+'01.01-30.06'!B11-'01.01-30.06'!C11+'01.07-31.12'!B10-'01.07-31.12'!C10</f>
        <v>219910.8459999999</v>
      </c>
      <c r="C15" s="31"/>
      <c r="D15" s="63" t="s">
        <v>8</v>
      </c>
      <c r="E15" s="63"/>
    </row>
    <row r="16" spans="1:10" ht="16.2">
      <c r="A16" s="65" t="s">
        <v>20</v>
      </c>
      <c r="B16" s="65"/>
      <c r="C16" s="66"/>
      <c r="D16" s="38" t="s">
        <v>14</v>
      </c>
      <c r="E16" s="37" t="s">
        <v>13</v>
      </c>
    </row>
    <row r="17" spans="1:7" ht="31.2">
      <c r="A17" s="54" t="s">
        <v>26</v>
      </c>
      <c r="B17" s="20">
        <f>кап.ремонт!B13</f>
        <v>0</v>
      </c>
      <c r="C17" s="52"/>
      <c r="D17" s="49" t="s">
        <v>44</v>
      </c>
      <c r="E17" s="19">
        <f>76*945</f>
        <v>71820</v>
      </c>
    </row>
    <row r="18" spans="1:7" ht="43.2">
      <c r="A18" s="54" t="s">
        <v>35</v>
      </c>
      <c r="B18" s="53">
        <f>кап.ремонт!B16</f>
        <v>940420.17</v>
      </c>
      <c r="C18" s="31"/>
      <c r="D18" s="49" t="s">
        <v>45</v>
      </c>
      <c r="E18" s="19">
        <v>8000</v>
      </c>
    </row>
    <row r="19" spans="1:7" ht="31.2">
      <c r="A19" s="64"/>
      <c r="B19" s="64"/>
      <c r="C19" s="31"/>
      <c r="D19" s="49" t="s">
        <v>46</v>
      </c>
      <c r="E19" s="19">
        <v>2400</v>
      </c>
      <c r="F19" s="39"/>
    </row>
    <row r="20" spans="1:7">
      <c r="A20" s="80"/>
      <c r="B20" s="80"/>
      <c r="C20" s="31"/>
      <c r="D20" s="49" t="s">
        <v>47</v>
      </c>
      <c r="E20" s="19">
        <v>155498</v>
      </c>
    </row>
    <row r="21" spans="1:7">
      <c r="A21" s="80"/>
      <c r="B21" s="80"/>
      <c r="C21" s="8"/>
      <c r="D21" s="49" t="s">
        <v>48</v>
      </c>
      <c r="E21" s="19">
        <v>7775</v>
      </c>
      <c r="G21" s="39"/>
    </row>
    <row r="22" spans="1:7">
      <c r="A22" s="81"/>
      <c r="B22" s="81"/>
      <c r="C22" s="8"/>
      <c r="D22" s="49" t="s">
        <v>49</v>
      </c>
      <c r="E22" s="19">
        <v>3290</v>
      </c>
      <c r="F22" s="39"/>
    </row>
    <row r="23" spans="1:7">
      <c r="A23" s="80"/>
      <c r="B23" s="80"/>
      <c r="C23" s="8"/>
      <c r="D23" s="49" t="s">
        <v>50</v>
      </c>
      <c r="E23" s="19">
        <v>4245</v>
      </c>
    </row>
    <row r="24" spans="1:7">
      <c r="A24" s="64"/>
      <c r="B24" s="64"/>
      <c r="C24" s="8"/>
      <c r="D24" s="16" t="s">
        <v>18</v>
      </c>
      <c r="E24" s="22">
        <f>SUM(E17:E23)</f>
        <v>253028</v>
      </c>
    </row>
    <row r="25" spans="1:7">
      <c r="C25" s="8"/>
      <c r="D25" s="40" t="s">
        <v>6</v>
      </c>
      <c r="E25" s="41">
        <f>E10</f>
        <v>751872.63008000003</v>
      </c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43" spans="3:4">
      <c r="D43" s="3"/>
    </row>
  </sheetData>
  <mergeCells count="15">
    <mergeCell ref="D15:E15"/>
    <mergeCell ref="A3:D3"/>
    <mergeCell ref="A4:D4"/>
    <mergeCell ref="A6:C6"/>
    <mergeCell ref="D6:E6"/>
    <mergeCell ref="D11:E11"/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4" workbookViewId="0">
      <selection activeCell="A17" sqref="A17:B17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5"/>
      <c r="B2" s="34"/>
      <c r="C2" s="27"/>
    </row>
    <row r="3" spans="1:3" ht="75.599999999999994" customHeight="1">
      <c r="A3" s="67" t="s">
        <v>32</v>
      </c>
      <c r="B3" s="67"/>
      <c r="C3" s="67"/>
    </row>
    <row r="4" spans="1:3" ht="19.2" customHeight="1">
      <c r="A4" s="69" t="s">
        <v>27</v>
      </c>
      <c r="B4" s="69"/>
      <c r="C4" s="69"/>
    </row>
    <row r="5" spans="1:3" ht="60" customHeight="1">
      <c r="A5" s="25" t="s">
        <v>33</v>
      </c>
      <c r="B5" s="47" t="s">
        <v>34</v>
      </c>
      <c r="C5" s="1"/>
    </row>
    <row r="6" spans="1:3">
      <c r="A6" s="74" t="s">
        <v>10</v>
      </c>
      <c r="B6" s="74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24</v>
      </c>
      <c r="B8" s="63"/>
    </row>
    <row r="9" spans="1:3" s="11" customFormat="1" ht="32.4">
      <c r="A9" s="38" t="s">
        <v>14</v>
      </c>
      <c r="B9" s="37" t="s">
        <v>13</v>
      </c>
    </row>
    <row r="10" spans="1:3" s="10" customFormat="1">
      <c r="A10" s="49"/>
      <c r="B10" s="19"/>
    </row>
    <row r="11" spans="1:3" s="10" customFormat="1">
      <c r="A11" s="49"/>
      <c r="B11" s="19"/>
    </row>
    <row r="12" spans="1:3" s="10" customFormat="1">
      <c r="A12" s="49"/>
      <c r="B12" s="19"/>
    </row>
    <row r="13" spans="1:3" ht="31.2">
      <c r="A13" s="16" t="s">
        <v>25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60" t="s">
        <v>20</v>
      </c>
      <c r="B15" s="61"/>
      <c r="C15" s="1"/>
    </row>
    <row r="16" spans="1:3" ht="64.8">
      <c r="A16" s="29" t="s">
        <v>35</v>
      </c>
      <c r="B16" s="59">
        <v>940420.17</v>
      </c>
      <c r="C16" s="8"/>
    </row>
    <row r="17" spans="1:3">
      <c r="A17" s="80"/>
      <c r="B17" s="80"/>
      <c r="C17" s="8"/>
    </row>
    <row r="18" spans="1:3">
      <c r="A18" s="80"/>
      <c r="B18" s="80"/>
      <c r="C18" s="8"/>
    </row>
    <row r="19" spans="1:3">
      <c r="A19" s="81"/>
      <c r="B19" s="81"/>
    </row>
    <row r="20" spans="1:3">
      <c r="A20" s="80"/>
      <c r="B20" s="80"/>
    </row>
    <row r="21" spans="1:3">
      <c r="A21" s="64"/>
      <c r="B21" s="64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2022-04-27T13:39:23Z</dcterms:modified>
</cp:coreProperties>
</file>