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2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33" i="22"/>
  <c r="E17"/>
  <c r="E9" i="21"/>
  <c r="B8" i="22"/>
  <c r="E8" s="1"/>
  <c r="B9"/>
  <c r="B10" i="21"/>
  <c r="B9"/>
  <c r="B13" i="23"/>
  <c r="B17" i="22" s="1"/>
  <c r="B18"/>
  <c r="B14" l="1"/>
  <c r="E9"/>
  <c r="E10" i="21"/>
  <c r="B14"/>
  <c r="B10" i="22" l="1"/>
  <c r="B11" i="21"/>
  <c r="C10" i="22" l="1"/>
  <c r="D9"/>
  <c r="D10" i="21"/>
  <c r="E10" i="22" l="1"/>
  <c r="E34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<sst xmlns="http://schemas.openxmlformats.org/spreadsheetml/2006/main" count="107" uniqueCount="62">
  <si>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</si>
  <si>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</si>
  <si>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</si>
  <si>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</si>
  <si>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</si>
  <si>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</si>
  <si>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</si>
  <si>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</si>
  <si>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</si>
  <si>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</si>
  <si>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</si>
  <si>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</si>
  <si>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</si>
  <si>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</si>
  <si>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</si>
  <si>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</si>
  <si>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</si>
  <si>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</si>
  <si>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</si>
  <si>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</si>
  <si>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</si>
  <si>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</si>
  <si>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</si>
  <si>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</si>
  <si>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</si>
  <si>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</si>
  <si>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</si>
  <si>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Ленинградская, д. 24</t>
  </si>
  <si>
    <r>
      <t>24.13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</si>
  <si>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01.01.2021г.</t>
  </si>
  <si>
    <t>.</t>
  </si>
  <si>
    <t>Отчет о финансово-хозяйственной деятельности МКД за 2-е полугодие 2021г.</t>
  </si>
  <si>
    <t>Отчет за 2021г. по затратам на капитальный ремонт</t>
  </si>
  <si>
    <t>Утвержденный тариф на капитальный ремонт с 01.01.2021г.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</si>
  <si>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</si>
  <si>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</si>
  <si>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>Утвержденный тариф на содержание и текущий ремонт с 01.07.2021г. по 30.06.2022г.</t>
  </si>
  <si>
    <r>
      <t>28.46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</si>
  <si>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</si>
  <si>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</si>
  <si>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</si>
  <si>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Отчет о финансово-хозяйственной деятельности МКД за 1-е полугодие 2021г.</t>
  </si>
  <si>
    <t>Утвержденный тариф на содержание и текущий ремонт с 01.07.2020г. по 30.06.2021г.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</si>
  <si>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</si>
  <si>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</si>
  <si>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>Герметизация межпанельных швов (25 п.м .)</t>
  </si>
  <si>
    <t>Ремонт козырьков (покрытие биполем) подъезды №3.5.7</t>
  </si>
  <si>
    <t>Устройство свесов на козырьках в подъездах №3.5.7</t>
  </si>
  <si>
    <t>Ремонт кровли №88.104.119 (5м2)</t>
  </si>
  <si>
    <t>Ремонт стаканов</t>
  </si>
  <si>
    <t>Замена канализационного стояка кв. № 78.81</t>
  </si>
  <si>
    <t>Замена стояка ЦО кв. №75-87</t>
  </si>
  <si>
    <t>Ремонт распределительного щита</t>
  </si>
  <si>
    <t>Замена радиатора с заменой стояка ЦО до подвала (2 подъезд)</t>
  </si>
  <si>
    <t>Ремонт электрощитов в подъездах №1-4</t>
  </si>
  <si>
    <t>Замена доводчика во  2-м подъезде</t>
  </si>
  <si>
    <t>Замена кнопки выхода во  2-м подъезде</t>
  </si>
  <si>
    <t>Замена доводчика в 3-м подъезде</t>
  </si>
  <si>
    <t>Замена блока вызова в 8-м подъезде</t>
  </si>
  <si>
    <t>Замена блока управления и питания в 8-м подъезде</t>
  </si>
  <si>
    <t>Замена доводчика в 5-м подъезде</t>
  </si>
  <si>
    <t>По текущему ремонту выполненному  во 2-м полугодии 2020 года с  учетом корректировки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</si>
</sst>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3" zoomScale="80" zoomScaleNormal="80" zoomScalePageLayoutView="85" workbookViewId="0">
      <selection activeCell="C16" sqref="C16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65" t="s">
        <v>41</v>
      </c>
      <c r="B3" s="65"/>
      <c r="C3" s="65"/>
      <c r="D3" s="66"/>
      <c r="E3" s="32"/>
    </row>
    <row r="4" spans="1:7" ht="19.2" customHeight="1">
      <c r="A4" s="67" t="s">
        <v>27</v>
      </c>
      <c r="B4" s="67"/>
      <c r="C4" s="67"/>
      <c r="D4" s="68"/>
      <c r="E4" s="32"/>
    </row>
    <row r="5" spans="1:7">
      <c r="A5" s="68"/>
      <c r="B5" s="70"/>
      <c r="C5" s="70"/>
      <c r="D5" s="70"/>
      <c r="E5" s="71"/>
    </row>
    <row r="6" spans="1:7" ht="60" customHeight="1">
      <c r="A6" s="77" t="s">
        <v>23</v>
      </c>
      <c r="B6" s="78"/>
      <c r="C6" s="64">
        <v>6473.4</v>
      </c>
      <c r="D6" s="25" t="s">
        <v>42</v>
      </c>
      <c r="E6" s="47" t="s">
        <v>28</v>
      </c>
    </row>
    <row r="7" spans="1:7">
      <c r="A7" s="72" t="s">
        <v>9</v>
      </c>
      <c r="B7" s="72"/>
      <c r="C7" s="72"/>
      <c r="D7" s="73" t="s">
        <v>10</v>
      </c>
      <c r="E7" s="73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816813.61199999996</v>
      </c>
      <c r="C9" s="15">
        <v>892302.59</v>
      </c>
      <c r="D9" s="14" t="s">
        <v>3</v>
      </c>
      <c r="E9" s="15">
        <f>B9*3%+B9</f>
        <v>841318.02035999997</v>
      </c>
    </row>
    <row r="10" spans="1:7" s="10" customFormat="1" ht="27.6" customHeight="1">
      <c r="A10" s="14" t="s">
        <v>4</v>
      </c>
      <c r="B10" s="15">
        <f>C6*3.1*6</f>
        <v>120405.24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937218.85199999996</v>
      </c>
      <c r="C11" s="17">
        <f>SUM(C9:C10)</f>
        <v>892302.59</v>
      </c>
      <c r="D11" s="16" t="s">
        <v>17</v>
      </c>
      <c r="E11" s="17">
        <f>SUM(E9:E10)</f>
        <v>841318.02035999997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4" t="s">
        <v>20</v>
      </c>
      <c r="B13" s="75"/>
      <c r="C13" s="76"/>
      <c r="D13" s="69" t="s">
        <v>7</v>
      </c>
      <c r="E13" s="69"/>
      <c r="F13" s="18"/>
      <c r="G13" s="18"/>
    </row>
    <row r="14" spans="1:7" s="6" customFormat="1" ht="64.8">
      <c r="A14" s="38" t="s">
        <v>43</v>
      </c>
      <c r="B14" s="37">
        <f>B15+B16</f>
        <v>1040027.69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61</v>
      </c>
      <c r="B15" s="59">
        <v>616167.23</v>
      </c>
      <c r="C15" s="30"/>
      <c r="D15" s="24" t="s">
        <v>19</v>
      </c>
      <c r="E15" s="19">
        <f>E11</f>
        <v>841318.02035999997</v>
      </c>
    </row>
    <row r="16" spans="1:7" ht="31.2">
      <c r="A16" s="13" t="s">
        <v>22</v>
      </c>
      <c r="B16" s="59">
        <v>423860.46</v>
      </c>
      <c r="C16" s="30"/>
      <c r="D16" s="16" t="s">
        <v>16</v>
      </c>
      <c r="E16" s="20">
        <f>E15</f>
        <v>841318.02035999997</v>
      </c>
      <c r="F16" s="21"/>
    </row>
    <row r="17" spans="1:10" ht="32.4">
      <c r="A17" s="45" t="s">
        <v>44</v>
      </c>
      <c r="B17" s="37">
        <f>B14+B11-C11</f>
        <v>1084943.952</v>
      </c>
      <c r="C17" s="31"/>
      <c r="D17" s="69" t="s">
        <v>8</v>
      </c>
      <c r="E17" s="69"/>
      <c r="J17" s="39"/>
    </row>
    <row r="18" spans="1:10" ht="16.2">
      <c r="A18" s="83" t="s">
        <v>20</v>
      </c>
      <c r="B18" s="83"/>
      <c r="C18" s="84"/>
      <c r="D18" s="38" t="s">
        <v>14</v>
      </c>
      <c r="E18" s="37" t="s">
        <v>13</v>
      </c>
    </row>
    <row r="19" spans="1:10" ht="43.2">
      <c r="A19" s="56" t="s">
        <v>29</v>
      </c>
      <c r="B19" s="55">
        <v>780972.92</v>
      </c>
      <c r="C19" s="52"/>
      <c r="D19" s="38"/>
      <c r="E19" s="37"/>
    </row>
    <row r="20" spans="1:10">
      <c r="A20" s="8"/>
      <c r="B20" s="60"/>
      <c r="C20" s="31"/>
      <c r="D20" s="16" t="s">
        <v>18</v>
      </c>
      <c r="E20" s="22">
        <v>0</v>
      </c>
    </row>
    <row r="21" spans="1:10">
      <c r="A21" s="8"/>
      <c r="B21" s="61"/>
      <c r="C21" s="31"/>
      <c r="D21" s="1"/>
    </row>
    <row r="22" spans="1:10">
      <c r="A22" s="81"/>
      <c r="B22" s="81"/>
      <c r="C22" s="31"/>
      <c r="D22" s="1"/>
    </row>
    <row r="23" spans="1:10">
      <c r="A23" s="80"/>
      <c r="B23" s="80"/>
      <c r="C23" s="31"/>
      <c r="D23" s="3"/>
    </row>
    <row r="24" spans="1:10">
      <c r="A24" s="79"/>
      <c r="B24" s="79"/>
      <c r="C24" s="8"/>
      <c r="D24" s="3"/>
      <c r="E24" s="4"/>
      <c r="F24" s="39"/>
    </row>
    <row r="25" spans="1:10">
      <c r="A25" s="79"/>
      <c r="B25" s="79"/>
      <c r="C25" s="8"/>
    </row>
    <row r="26" spans="1:10">
      <c r="A26" s="82"/>
      <c r="B26" s="82"/>
      <c r="C26" s="8"/>
    </row>
    <row r="27" spans="1:10">
      <c r="A27" s="79"/>
      <c r="B27" s="79"/>
      <c r="C27" s="8"/>
    </row>
    <row r="28" spans="1:10">
      <c r="A28" s="80"/>
      <c r="B28" s="80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B14" sqref="B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5" t="s">
        <v>31</v>
      </c>
      <c r="B3" s="65"/>
      <c r="C3" s="65"/>
      <c r="D3" s="66"/>
      <c r="E3" s="32"/>
    </row>
    <row r="4" spans="1:10" ht="19.2" customHeight="1">
      <c r="A4" s="67" t="s">
        <v>27</v>
      </c>
      <c r="B4" s="67"/>
      <c r="C4" s="67"/>
      <c r="D4" s="68"/>
      <c r="E4" s="32"/>
    </row>
    <row r="5" spans="1:10" ht="60" customHeight="1">
      <c r="A5" s="77" t="s">
        <v>23</v>
      </c>
      <c r="B5" s="78"/>
      <c r="C5" s="48">
        <v>6473.4</v>
      </c>
      <c r="D5" s="25" t="s">
        <v>36</v>
      </c>
      <c r="E5" s="47" t="s">
        <v>37</v>
      </c>
    </row>
    <row r="6" spans="1:10">
      <c r="A6" s="72" t="s">
        <v>9</v>
      </c>
      <c r="B6" s="72"/>
      <c r="C6" s="72"/>
      <c r="D6" s="73" t="s">
        <v>10</v>
      </c>
      <c r="E6" s="73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857596.03199999989</v>
      </c>
      <c r="C8" s="15">
        <v>1135452.96</v>
      </c>
      <c r="D8" s="14" t="s">
        <v>3</v>
      </c>
      <c r="E8" s="15">
        <f>B8*3.5%+B8</f>
        <v>887611.89311999991</v>
      </c>
    </row>
    <row r="9" spans="1:10" s="11" customFormat="1" ht="23.4" customHeight="1">
      <c r="A9" s="14" t="s">
        <v>4</v>
      </c>
      <c r="B9" s="50">
        <f>C5*6*6.38</f>
        <v>247801.75199999995</v>
      </c>
      <c r="C9" s="15">
        <v>0</v>
      </c>
      <c r="D9" s="14" t="str">
        <f t="shared" ref="D9" si="0">A9</f>
        <v>Текущий ремонт</v>
      </c>
      <c r="E9" s="15">
        <f>E33</f>
        <v>266185</v>
      </c>
    </row>
    <row r="10" spans="1:10" s="11" customFormat="1" ht="27.6" customHeight="1">
      <c r="A10" s="16" t="s">
        <v>17</v>
      </c>
      <c r="B10" s="51">
        <f>SUM(B8:B9)</f>
        <v>1105397.7839999998</v>
      </c>
      <c r="C10" s="17">
        <f>SUM(C8:C9)</f>
        <v>1135452.96</v>
      </c>
      <c r="D10" s="16" t="s">
        <v>17</v>
      </c>
      <c r="E10" s="17">
        <f>SUM(E8:E9)</f>
        <v>1153796.8931199999</v>
      </c>
    </row>
    <row r="11" spans="1:10" s="6" customFormat="1" ht="16.2">
      <c r="A11" s="74" t="s">
        <v>20</v>
      </c>
      <c r="B11" s="75"/>
      <c r="C11" s="76"/>
      <c r="D11" s="69" t="s">
        <v>7</v>
      </c>
      <c r="E11" s="69"/>
      <c r="G11" s="36"/>
    </row>
    <row r="12" spans="1:10" s="6" customFormat="1" ht="48.6">
      <c r="A12" s="38" t="s">
        <v>38</v>
      </c>
      <c r="B12" s="37">
        <f>'01.01-30.06'!B17</f>
        <v>1084943.952</v>
      </c>
      <c r="C12" s="31"/>
      <c r="D12" s="7" t="s">
        <v>14</v>
      </c>
      <c r="E12" s="19" t="s">
        <v>13</v>
      </c>
    </row>
    <row r="13" spans="1:10" ht="82.8">
      <c r="A13" s="45" t="s">
        <v>39</v>
      </c>
      <c r="B13" s="37">
        <f>B14+B15</f>
        <v>952866.78399999964</v>
      </c>
      <c r="C13" s="31"/>
      <c r="D13" s="24" t="s">
        <v>19</v>
      </c>
      <c r="E13" s="19">
        <f>E8</f>
        <v>887611.89311999991</v>
      </c>
      <c r="F13" s="21"/>
    </row>
    <row r="14" spans="1:10" ht="46.8">
      <c r="A14" s="13" t="s">
        <v>40</v>
      </c>
      <c r="B14" s="59">
        <f>('01.01-30.06'!B15+'01.07-31.12'!E33)-('01.07-31.12'!B9+'01.01-30.06'!B10)</f>
        <v>514145.23800000001</v>
      </c>
      <c r="C14" s="30"/>
      <c r="D14" s="16" t="s">
        <v>16</v>
      </c>
      <c r="E14" s="20">
        <f>E13</f>
        <v>887611.89311999991</v>
      </c>
      <c r="G14" s="39"/>
      <c r="J14" s="39"/>
    </row>
    <row r="15" spans="1:10">
      <c r="A15" s="13" t="s">
        <v>22</v>
      </c>
      <c r="B15" s="59">
        <f>'01.01-30.06'!B16+'01.01-30.06'!B11-'01.01-30.06'!C11+'01.07-31.12'!B10-'01.07-31.12'!C10</f>
        <v>438721.54599999962</v>
      </c>
      <c r="C15" s="31"/>
      <c r="D15" s="69" t="s">
        <v>8</v>
      </c>
      <c r="E15" s="69"/>
    </row>
    <row r="16" spans="1:10" ht="16.2">
      <c r="A16" s="83" t="s">
        <v>20</v>
      </c>
      <c r="B16" s="83"/>
      <c r="C16" s="84"/>
      <c r="D16" s="38" t="s">
        <v>14</v>
      </c>
      <c r="E16" s="37" t="s">
        <v>13</v>
      </c>
    </row>
    <row r="17" spans="1:6" ht="40.799999999999997" customHeight="1">
      <c r="A17" s="56" t="s">
        <v>26</v>
      </c>
      <c r="B17" s="20">
        <f>кап.ремонт!B13</f>
        <v>0</v>
      </c>
      <c r="C17" s="52"/>
      <c r="D17" s="49" t="s">
        <v>45</v>
      </c>
      <c r="E17" s="19">
        <f>820*25</f>
        <v>20500</v>
      </c>
    </row>
    <row r="18" spans="1:6" ht="43.2">
      <c r="A18" s="56" t="s">
        <v>35</v>
      </c>
      <c r="B18" s="55">
        <f>кап.ремонт!B16</f>
        <v>1421713.08</v>
      </c>
      <c r="C18" s="31"/>
      <c r="D18" s="49" t="s">
        <v>46</v>
      </c>
      <c r="E18" s="19">
        <v>2400</v>
      </c>
    </row>
    <row r="19" spans="1:6" ht="31.2">
      <c r="A19" s="8"/>
      <c r="B19" s="8"/>
      <c r="C19" s="31"/>
      <c r="D19" s="49" t="s">
        <v>47</v>
      </c>
      <c r="E19" s="19">
        <v>21000</v>
      </c>
      <c r="F19" s="39"/>
    </row>
    <row r="20" spans="1:6">
      <c r="A20" s="8"/>
      <c r="B20" s="8"/>
      <c r="C20" s="31"/>
      <c r="D20" s="49" t="s">
        <v>48</v>
      </c>
      <c r="E20" s="19">
        <v>2500</v>
      </c>
    </row>
    <row r="21" spans="1:6">
      <c r="A21" s="81"/>
      <c r="B21" s="81"/>
      <c r="C21" s="31"/>
      <c r="D21" s="49" t="s">
        <v>49</v>
      </c>
      <c r="E21" s="19">
        <v>3000</v>
      </c>
    </row>
    <row r="22" spans="1:6" ht="31.2">
      <c r="A22" s="80"/>
      <c r="B22" s="80"/>
      <c r="C22" s="31"/>
      <c r="D22" s="49" t="s">
        <v>50</v>
      </c>
      <c r="E22" s="19">
        <v>3013</v>
      </c>
      <c r="F22" s="39"/>
    </row>
    <row r="23" spans="1:6">
      <c r="A23" s="79"/>
      <c r="B23" s="79"/>
      <c r="C23" s="31"/>
      <c r="D23" s="49" t="s">
        <v>51</v>
      </c>
      <c r="E23" s="19">
        <v>118969</v>
      </c>
    </row>
    <row r="24" spans="1:6">
      <c r="A24" s="79"/>
      <c r="B24" s="79"/>
      <c r="C24" s="8"/>
      <c r="D24" s="49" t="s">
        <v>52</v>
      </c>
      <c r="E24" s="19">
        <v>8853</v>
      </c>
    </row>
    <row r="25" spans="1:6" ht="31.2">
      <c r="A25" s="82"/>
      <c r="B25" s="82"/>
      <c r="C25" s="8"/>
      <c r="D25" s="49" t="s">
        <v>53</v>
      </c>
      <c r="E25" s="19">
        <v>6123</v>
      </c>
    </row>
    <row r="26" spans="1:6" ht="31.2">
      <c r="A26" s="79"/>
      <c r="B26" s="79"/>
      <c r="C26" s="8"/>
      <c r="D26" s="49" t="s">
        <v>54</v>
      </c>
      <c r="E26" s="19">
        <v>67957</v>
      </c>
    </row>
    <row r="27" spans="1:6">
      <c r="A27" s="80"/>
      <c r="B27" s="80"/>
      <c r="C27" s="8"/>
      <c r="D27" s="49" t="s">
        <v>55</v>
      </c>
      <c r="E27" s="19">
        <v>1380</v>
      </c>
    </row>
    <row r="28" spans="1:6" s="23" customFormat="1">
      <c r="A28" s="2"/>
      <c r="B28" s="2"/>
      <c r="C28" s="8"/>
      <c r="D28" s="49" t="s">
        <v>56</v>
      </c>
      <c r="E28" s="19">
        <v>820</v>
      </c>
      <c r="F28" s="39"/>
    </row>
    <row r="29" spans="1:6" ht="20.399999999999999" customHeight="1">
      <c r="C29" s="8"/>
      <c r="D29" s="49" t="s">
        <v>57</v>
      </c>
      <c r="E29" s="19">
        <v>1380</v>
      </c>
    </row>
    <row r="30" spans="1:6" ht="23.4" customHeight="1">
      <c r="C30" s="8"/>
      <c r="D30" s="49" t="s">
        <v>58</v>
      </c>
      <c r="E30" s="19">
        <v>3300</v>
      </c>
      <c r="F30" s="23"/>
    </row>
    <row r="31" spans="1:6" ht="33" customHeight="1">
      <c r="C31" s="8"/>
      <c r="D31" s="49" t="s">
        <v>59</v>
      </c>
      <c r="E31" s="19">
        <v>3610</v>
      </c>
    </row>
    <row r="32" spans="1:6">
      <c r="C32" s="8"/>
      <c r="D32" s="49" t="s">
        <v>60</v>
      </c>
      <c r="E32" s="19">
        <v>1380</v>
      </c>
    </row>
    <row r="33" spans="1:5" ht="21" customHeight="1">
      <c r="A33" s="2" t="s">
        <v>30</v>
      </c>
      <c r="D33" s="16" t="s">
        <v>18</v>
      </c>
      <c r="E33" s="22">
        <f>SUM(E17:E32)</f>
        <v>266185</v>
      </c>
    </row>
    <row r="34" spans="1:5">
      <c r="D34" s="40" t="s">
        <v>6</v>
      </c>
      <c r="E34" s="41">
        <f>E10</f>
        <v>1153796.8931199999</v>
      </c>
    </row>
    <row r="35" spans="1:5" ht="18.75" customHeight="1"/>
    <row r="36" spans="1:5" ht="31.95" customHeight="1"/>
    <row r="38" spans="1:5">
      <c r="C38" s="5"/>
    </row>
    <row r="52" spans="4:4">
      <c r="D52" s="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13" workbookViewId="0">
      <selection activeCell="A17" sqref="A17:B17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5" t="s">
        <v>32</v>
      </c>
      <c r="B3" s="65"/>
      <c r="C3" s="65"/>
    </row>
    <row r="4" spans="1:3" ht="19.2" customHeight="1">
      <c r="A4" s="67" t="s">
        <v>27</v>
      </c>
      <c r="B4" s="67"/>
      <c r="C4" s="67"/>
    </row>
    <row r="5" spans="1:3" ht="60" customHeight="1">
      <c r="A5" s="25" t="s">
        <v>33</v>
      </c>
      <c r="B5" s="47" t="s">
        <v>34</v>
      </c>
      <c r="C5" s="1"/>
    </row>
    <row r="6" spans="1:3">
      <c r="A6" s="73" t="s">
        <v>10</v>
      </c>
      <c r="B6" s="73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50.4" customHeight="1">
      <c r="A8" s="69" t="s">
        <v>24</v>
      </c>
      <c r="B8" s="69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49"/>
      <c r="B11" s="19"/>
    </row>
    <row r="12" spans="1:3">
      <c r="A12" s="49"/>
      <c r="B12" s="19"/>
      <c r="C12" s="21"/>
    </row>
    <row r="13" spans="1:3" ht="31.2">
      <c r="A13" s="16" t="s">
        <v>25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53" t="s">
        <v>20</v>
      </c>
      <c r="B15" s="54"/>
      <c r="C15" s="1"/>
    </row>
    <row r="16" spans="1:3" ht="64.8">
      <c r="A16" s="29" t="s">
        <v>35</v>
      </c>
      <c r="B16" s="63">
        <v>1421713.08</v>
      </c>
      <c r="C16" s="8"/>
    </row>
    <row r="17" spans="1:3">
      <c r="A17" s="79"/>
      <c r="B17" s="79"/>
      <c r="C17" s="8"/>
    </row>
    <row r="18" spans="1:3">
      <c r="A18" s="79"/>
      <c r="B18" s="79"/>
      <c r="C18" s="8"/>
    </row>
    <row r="19" spans="1:3">
      <c r="A19" s="82"/>
      <c r="B19" s="82"/>
    </row>
    <row r="20" spans="1:3">
      <c r="A20" s="79"/>
      <c r="B20" s="79"/>
    </row>
    <row r="21" spans="1:3">
      <c r="A21" s="80"/>
      <c r="B21" s="80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1:B21"/>
    <mergeCell ref="A18:B18"/>
    <mergeCell ref="A19:B19"/>
    <mergeCell ref="A20:B20"/>
    <mergeCell ref="A3:C3"/>
    <mergeCell ref="A4:C4"/>
    <mergeCell ref="A6:B6"/>
    <mergeCell ref="A8:B8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2022-04-28T11:06:24Z</dcterms:modified>
</cp:coreProperties>
</file>