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22" i="22"/>
  <c r="C8"/>
  <c r="C9" i="21"/>
  <c r="B10"/>
  <c r="B9"/>
  <c r="B9" i="22"/>
  <c r="E9" i="21" l="1"/>
  <c r="E9" i="22"/>
  <c r="E10" i="21"/>
  <c r="B8" i="22"/>
  <c r="E8" s="1"/>
  <c r="B14" i="21"/>
  <c r="B14" i="22" l="1"/>
  <c r="B10"/>
  <c r="B11" i="21"/>
  <c r="C10" i="22" l="1"/>
  <c r="D9"/>
  <c r="D10" i="21"/>
  <c r="E10" i="22" l="1"/>
  <c r="E23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<sst xmlns="http://schemas.openxmlformats.org/spreadsheetml/2006/main" count="76" uniqueCount="41">
  <si>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</si>
  <si>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</si>
  <si>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</si>
  <si>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</si>
  <si>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</si>
  <si>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</si>
  <si>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</si>
  <si>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</si>
  <si>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</si>
  <si>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</si>
  <si>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</si>
  <si>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</si>
  <si>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</si>
  <si>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</si>
  <si>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</si>
  <si>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</si>
  <si>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</si>
  <si>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</si>
  <si>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</si>
  <si>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</si>
  <si>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</si>
  <si>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</si>
  <si>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</si>
  <si>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</si>
  <si>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01.07.2019г. по 30.06.2020г.</t>
  </si>
  <si>
    <t>адрес: ул. Маяковского, д. 17б</t>
  </si>
  <si>
    <r>
      <t>24.09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</si>
  <si>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01.07.2020г. по 30.06.2021г.</t>
  </si>
  <si>
    <t>Отчет о финансово-хозяйственной деятельности МКД за 2-е полугодие 2020г.</t>
  </si>
  <si>
    <t>Отчет о финансово-хозяйственной деятельности МКД за 1-е полугодие 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</si>
  <si>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</si>
  <si>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>По текущему ремонту выполненному  во 2-м полугодии 2019г.</t>
  </si>
  <si>
    <t xml:space="preserve">Переходящий остаток на 01.07.2020г.                                                                                                                               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</si>
  <si>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</si>
  <si>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</si>
  <si>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 года.</t>
  </si>
  <si>
    <t>Сопротивление изоляции</t>
  </si>
  <si>
    <t>Герметизация межпанельных швов 36 п.м.</t>
  </si>
  <si>
    <t>Укрепление каркаса на кровлю</t>
  </si>
  <si>
    <t>Ремонт кровли (парапет)</t>
  </si>
  <si>
    <t xml:space="preserve">Замена поручней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</si>
</sst>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5" zoomScale="80" zoomScaleNormal="80" zoomScalePageLayoutView="85" workbookViewId="0">
      <selection activeCell="D10" sqref="D10"/>
    </sheetView>
  </sheetViews>
  <sheetFormatPr defaultColWidth="8.88671875" defaultRowHeight="15.6"/>
  <cols>
    <col min="1" max="1" width="32" style="2" customWidth="1"/>
    <col min="2" max="2" width="16.77734375" style="55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1" t="s">
        <v>1</v>
      </c>
      <c r="C1" s="27"/>
      <c r="D1" s="28" t="s">
        <v>0</v>
      </c>
      <c r="E1" s="27"/>
    </row>
    <row r="2" spans="1:7">
      <c r="A2" s="34"/>
      <c r="B2" s="52" t="s">
        <v>5</v>
      </c>
      <c r="C2" s="27"/>
      <c r="D2" s="32"/>
      <c r="E2" s="31"/>
    </row>
    <row r="3" spans="1:7" ht="27.6" customHeight="1">
      <c r="A3" s="62" t="s">
        <v>29</v>
      </c>
      <c r="B3" s="62"/>
      <c r="C3" s="62"/>
      <c r="D3" s="63"/>
      <c r="E3" s="31"/>
    </row>
    <row r="4" spans="1:7" ht="19.2" customHeight="1">
      <c r="A4" s="64" t="s">
        <v>25</v>
      </c>
      <c r="B4" s="64"/>
      <c r="C4" s="64"/>
      <c r="D4" s="65"/>
      <c r="E4" s="31"/>
    </row>
    <row r="5" spans="1:7">
      <c r="A5" s="65"/>
      <c r="B5" s="66"/>
      <c r="C5" s="66"/>
      <c r="D5" s="66"/>
      <c r="E5" s="67"/>
    </row>
    <row r="6" spans="1:7" ht="60" customHeight="1">
      <c r="A6" s="73" t="s">
        <v>23</v>
      </c>
      <c r="B6" s="74"/>
      <c r="C6" s="56">
        <v>927.3</v>
      </c>
      <c r="D6" s="25" t="s">
        <v>24</v>
      </c>
      <c r="E6" s="46" t="s">
        <v>26</v>
      </c>
    </row>
    <row r="7" spans="1:7">
      <c r="A7" s="68" t="s">
        <v>9</v>
      </c>
      <c r="B7" s="68"/>
      <c r="C7" s="68"/>
      <c r="D7" s="69" t="s">
        <v>10</v>
      </c>
      <c r="E7" s="69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117006.71399999999</v>
      </c>
      <c r="C9" s="15">
        <f>134486.76-C10</f>
        <v>134198.72</v>
      </c>
      <c r="D9" s="14" t="s">
        <v>3</v>
      </c>
      <c r="E9" s="15">
        <f>B9*2.5%+B9</f>
        <v>119931.88184999999</v>
      </c>
    </row>
    <row r="10" spans="1:7" s="10" customFormat="1" ht="27.6" customHeight="1">
      <c r="A10" s="14" t="s">
        <v>4</v>
      </c>
      <c r="B10" s="15">
        <f>C6*3.06*6</f>
        <v>17025.227999999999</v>
      </c>
      <c r="C10" s="15">
        <v>288.04000000000002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134031.94199999998</v>
      </c>
      <c r="C11" s="17">
        <f>SUM(C9:C10)</f>
        <v>134486.76</v>
      </c>
      <c r="D11" s="16" t="s">
        <v>17</v>
      </c>
      <c r="E11" s="17">
        <f>SUM(E9:E10)</f>
        <v>119931.88184999999</v>
      </c>
    </row>
    <row r="12" spans="1:7" s="11" customFormat="1" ht="27.6" customHeight="1">
      <c r="A12" s="42"/>
      <c r="B12" s="45"/>
      <c r="C12" s="45"/>
      <c r="D12" s="41"/>
      <c r="E12" s="43"/>
    </row>
    <row r="13" spans="1:7" s="12" customFormat="1" ht="20.399999999999999" customHeight="1">
      <c r="A13" s="70" t="s">
        <v>20</v>
      </c>
      <c r="B13" s="71"/>
      <c r="C13" s="72"/>
      <c r="D13" s="57" t="s">
        <v>7</v>
      </c>
      <c r="E13" s="57"/>
      <c r="F13" s="18"/>
      <c r="G13" s="18"/>
    </row>
    <row r="14" spans="1:7" s="6" customFormat="1" ht="64.8">
      <c r="A14" s="37" t="s">
        <v>30</v>
      </c>
      <c r="B14" s="36">
        <f>B15+B16</f>
        <v>52245.53</v>
      </c>
      <c r="C14" s="30"/>
      <c r="D14" s="7" t="s">
        <v>14</v>
      </c>
      <c r="E14" s="19" t="s">
        <v>13</v>
      </c>
      <c r="G14" s="35"/>
    </row>
    <row r="15" spans="1:7" s="6" customFormat="1" ht="108" customHeight="1">
      <c r="A15" s="13" t="s">
        <v>31</v>
      </c>
      <c r="B15" s="53">
        <v>7791.5</v>
      </c>
      <c r="C15" s="29"/>
      <c r="D15" s="24" t="s">
        <v>19</v>
      </c>
      <c r="E15" s="19">
        <f>E11</f>
        <v>119931.88184999999</v>
      </c>
    </row>
    <row r="16" spans="1:7" ht="31.2">
      <c r="A16" s="13" t="s">
        <v>22</v>
      </c>
      <c r="B16" s="53">
        <v>44454.03</v>
      </c>
      <c r="C16" s="29"/>
      <c r="D16" s="16" t="s">
        <v>16</v>
      </c>
      <c r="E16" s="20">
        <f>E15</f>
        <v>119931.88184999999</v>
      </c>
      <c r="F16" s="21"/>
    </row>
    <row r="17" spans="1:10" ht="32.4">
      <c r="A17" s="44" t="s">
        <v>32</v>
      </c>
      <c r="B17" s="36">
        <f>B14+B11-C11</f>
        <v>51790.71199999997</v>
      </c>
      <c r="C17" s="30"/>
      <c r="D17" s="57" t="s">
        <v>8</v>
      </c>
      <c r="E17" s="57"/>
      <c r="J17" s="38"/>
    </row>
    <row r="18" spans="1:10" ht="16.2">
      <c r="A18" s="8"/>
      <c r="B18" s="54"/>
      <c r="C18" s="30"/>
      <c r="D18" s="37" t="s">
        <v>14</v>
      </c>
      <c r="E18" s="36" t="s">
        <v>13</v>
      </c>
    </row>
    <row r="19" spans="1:10" ht="16.2">
      <c r="A19" s="60"/>
      <c r="B19" s="60"/>
      <c r="C19" s="30"/>
      <c r="D19" s="37"/>
      <c r="E19" s="36"/>
    </row>
    <row r="20" spans="1:10">
      <c r="A20" s="59"/>
      <c r="B20" s="59"/>
      <c r="C20" s="30"/>
      <c r="D20" s="16" t="s">
        <v>18</v>
      </c>
      <c r="E20" s="22">
        <v>0</v>
      </c>
    </row>
    <row r="21" spans="1:10">
      <c r="A21" s="58"/>
      <c r="B21" s="58"/>
      <c r="C21" s="8"/>
      <c r="D21" s="1"/>
    </row>
    <row r="22" spans="1:10">
      <c r="A22" s="58"/>
      <c r="B22" s="58"/>
      <c r="C22" s="8"/>
      <c r="D22" s="1"/>
    </row>
    <row r="23" spans="1:10">
      <c r="A23" s="61"/>
      <c r="B23" s="61"/>
      <c r="C23" s="8"/>
      <c r="D23" s="3"/>
    </row>
    <row r="24" spans="1:10">
      <c r="A24" s="58"/>
      <c r="B24" s="58"/>
      <c r="C24" s="8"/>
      <c r="D24" s="3"/>
      <c r="E24" s="4"/>
      <c r="F24" s="38"/>
    </row>
    <row r="25" spans="1:10">
      <c r="A25" s="59"/>
      <c r="B25" s="59"/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5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4:B24"/>
    <mergeCell ref="A25:B25"/>
    <mergeCell ref="A19:B19"/>
    <mergeCell ref="A20:B20"/>
    <mergeCell ref="A21:B21"/>
    <mergeCell ref="A22:B22"/>
    <mergeCell ref="A23:B23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4" workbookViewId="0">
      <selection activeCell="H12" sqref="H12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62" t="s">
        <v>28</v>
      </c>
      <c r="B3" s="62"/>
      <c r="C3" s="62"/>
      <c r="D3" s="63"/>
      <c r="E3" s="31"/>
    </row>
    <row r="4" spans="1:10" ht="19.2" customHeight="1">
      <c r="A4" s="64" t="s">
        <v>25</v>
      </c>
      <c r="B4" s="64"/>
      <c r="C4" s="64"/>
      <c r="D4" s="65"/>
      <c r="E4" s="31"/>
    </row>
    <row r="5" spans="1:10" ht="60" customHeight="1">
      <c r="A5" s="73" t="s">
        <v>23</v>
      </c>
      <c r="B5" s="74"/>
      <c r="C5" s="47">
        <v>927.3</v>
      </c>
      <c r="D5" s="25" t="s">
        <v>27</v>
      </c>
      <c r="E5" s="46" t="s">
        <v>26</v>
      </c>
    </row>
    <row r="6" spans="1:10">
      <c r="A6" s="68" t="s">
        <v>9</v>
      </c>
      <c r="B6" s="68"/>
      <c r="C6" s="68"/>
      <c r="D6" s="69" t="s">
        <v>10</v>
      </c>
      <c r="E6" s="69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C5*21.03*6</f>
        <v>117006.71399999999</v>
      </c>
      <c r="C8" s="15">
        <f>136658.22-C9</f>
        <v>136547.35</v>
      </c>
      <c r="D8" s="14" t="s">
        <v>3</v>
      </c>
      <c r="E8" s="15">
        <f>B8*3%+B8</f>
        <v>120516.91541999999</v>
      </c>
    </row>
    <row r="9" spans="1:10" s="11" customFormat="1" ht="23.4" customHeight="1">
      <c r="A9" s="14" t="s">
        <v>4</v>
      </c>
      <c r="B9" s="49">
        <f>C5*6*3.06</f>
        <v>17025.227999999999</v>
      </c>
      <c r="C9" s="15">
        <v>110.87</v>
      </c>
      <c r="D9" s="14" t="str">
        <f t="shared" ref="D9" si="0">A9</f>
        <v>Текущий ремонт</v>
      </c>
      <c r="E9" s="15">
        <f>E22</f>
        <v>58220</v>
      </c>
    </row>
    <row r="10" spans="1:10" s="11" customFormat="1" ht="27.6" customHeight="1">
      <c r="A10" s="16" t="s">
        <v>17</v>
      </c>
      <c r="B10" s="50">
        <f>SUM(B8:B9)</f>
        <v>134031.94199999998</v>
      </c>
      <c r="C10" s="17">
        <f>SUM(C8:C9)</f>
        <v>136658.22</v>
      </c>
      <c r="D10" s="16" t="s">
        <v>17</v>
      </c>
      <c r="E10" s="17">
        <f>SUM(E8:E9)</f>
        <v>178736.91541999998</v>
      </c>
    </row>
    <row r="11" spans="1:10" s="6" customFormat="1" ht="16.2">
      <c r="A11" s="70" t="s">
        <v>20</v>
      </c>
      <c r="B11" s="71"/>
      <c r="C11" s="72"/>
      <c r="D11" s="57" t="s">
        <v>7</v>
      </c>
      <c r="E11" s="57"/>
      <c r="G11" s="35"/>
    </row>
    <row r="12" spans="1:10" s="6" customFormat="1" ht="48.6">
      <c r="A12" s="37" t="s">
        <v>33</v>
      </c>
      <c r="B12" s="36">
        <f>'01.01-30.06'!B17</f>
        <v>51790.71199999997</v>
      </c>
      <c r="C12" s="30"/>
      <c r="D12" s="7" t="s">
        <v>14</v>
      </c>
      <c r="E12" s="19" t="s">
        <v>13</v>
      </c>
    </row>
    <row r="13" spans="1:10" ht="82.8">
      <c r="A13" s="44" t="s">
        <v>34</v>
      </c>
      <c r="B13" s="36">
        <f>B14+B15</f>
        <v>73333.977999999945</v>
      </c>
      <c r="C13" s="30"/>
      <c r="D13" s="24" t="s">
        <v>19</v>
      </c>
      <c r="E13" s="19">
        <f>E8</f>
        <v>120516.91541999999</v>
      </c>
      <c r="F13" s="21"/>
    </row>
    <row r="14" spans="1:10" ht="46.8">
      <c r="A14" s="13" t="s">
        <v>35</v>
      </c>
      <c r="B14" s="53">
        <f>('01.01-30.06'!B15+'01.07-31.12'!E22)-('01.07-31.12'!B9+'01.01-30.06'!B10)</f>
        <v>31961.044000000002</v>
      </c>
      <c r="C14" s="29"/>
      <c r="D14" s="16" t="s">
        <v>16</v>
      </c>
      <c r="E14" s="20">
        <f>E13</f>
        <v>120516.91541999999</v>
      </c>
      <c r="G14" s="38"/>
      <c r="J14" s="38"/>
    </row>
    <row r="15" spans="1:10">
      <c r="A15" s="13" t="s">
        <v>22</v>
      </c>
      <c r="B15" s="53">
        <f>'01.01-30.06'!B16+'01.01-30.06'!B11-'01.01-30.06'!C11+'01.07-31.12'!B10-'01.07-31.12'!C10</f>
        <v>41372.93399999995</v>
      </c>
      <c r="C15" s="30"/>
      <c r="D15" s="57" t="s">
        <v>8</v>
      </c>
      <c r="E15" s="57"/>
    </row>
    <row r="16" spans="1:10" ht="16.2">
      <c r="A16" s="8"/>
      <c r="B16" s="8"/>
      <c r="C16" s="30"/>
      <c r="D16" s="37" t="s">
        <v>14</v>
      </c>
      <c r="E16" s="36" t="s">
        <v>13</v>
      </c>
    </row>
    <row r="17" spans="1:7">
      <c r="A17" s="8"/>
      <c r="B17" s="8"/>
      <c r="C17" s="30"/>
      <c r="D17" s="48" t="s">
        <v>40</v>
      </c>
      <c r="E17" s="19">
        <v>21209</v>
      </c>
    </row>
    <row r="18" spans="1:7">
      <c r="A18" s="60"/>
      <c r="B18" s="60"/>
      <c r="C18" s="30"/>
      <c r="D18" s="48" t="s">
        <v>36</v>
      </c>
      <c r="E18" s="19">
        <v>4451</v>
      </c>
    </row>
    <row r="19" spans="1:7" ht="31.2">
      <c r="A19" s="59"/>
      <c r="B19" s="59"/>
      <c r="C19" s="30"/>
      <c r="D19" s="48" t="s">
        <v>37</v>
      </c>
      <c r="E19" s="19">
        <v>25560</v>
      </c>
      <c r="F19" s="38"/>
    </row>
    <row r="20" spans="1:7">
      <c r="A20" s="58"/>
      <c r="B20" s="58"/>
      <c r="C20" s="30"/>
      <c r="D20" s="48" t="s">
        <v>38</v>
      </c>
      <c r="E20" s="19">
        <v>2000</v>
      </c>
    </row>
    <row r="21" spans="1:7">
      <c r="A21" s="58"/>
      <c r="B21" s="58"/>
      <c r="C21" s="8"/>
      <c r="D21" s="48" t="s">
        <v>39</v>
      </c>
      <c r="E21" s="19">
        <v>5000</v>
      </c>
      <c r="G21" s="38"/>
    </row>
    <row r="22" spans="1:7">
      <c r="A22" s="61"/>
      <c r="B22" s="61"/>
      <c r="C22" s="8"/>
      <c r="D22" s="16" t="s">
        <v>18</v>
      </c>
      <c r="E22" s="22">
        <f>SUM(E17:E21)</f>
        <v>58220</v>
      </c>
      <c r="F22" s="38"/>
    </row>
    <row r="23" spans="1:7">
      <c r="A23" s="58"/>
      <c r="B23" s="58"/>
      <c r="C23" s="8"/>
      <c r="D23" s="39" t="s">
        <v>6</v>
      </c>
      <c r="E23" s="40">
        <f>E10</f>
        <v>178736.91541999998</v>
      </c>
    </row>
    <row r="24" spans="1:7">
      <c r="A24" s="59"/>
      <c r="B24" s="59"/>
      <c r="C24" s="8"/>
    </row>
    <row r="25" spans="1:7">
      <c r="C25" s="8"/>
    </row>
    <row r="26" spans="1:7">
      <c r="C26" s="8"/>
    </row>
    <row r="27" spans="1:7">
      <c r="C27" s="8"/>
    </row>
    <row r="28" spans="1:7" s="23" customFormat="1">
      <c r="A28" s="2"/>
      <c r="B28" s="2"/>
      <c r="C28" s="8"/>
      <c r="D28" s="2"/>
      <c r="E28" s="1"/>
      <c r="F28" s="38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41" spans="3:4">
      <c r="D41" s="3"/>
    </row>
  </sheetData>
  <mergeCells count="15">
    <mergeCell ref="A19:B19"/>
    <mergeCell ref="A18:B18"/>
    <mergeCell ref="A5:B5"/>
    <mergeCell ref="A24:B24"/>
    <mergeCell ref="A23:B23"/>
    <mergeCell ref="A22:B22"/>
    <mergeCell ref="A21:B21"/>
    <mergeCell ref="A20:B20"/>
    <mergeCell ref="A11:C11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2021-05-06T11:21:21Z</dcterms:modified>
</cp:coreProperties>
</file>