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B14" i="22"/>
  <c r="E24"/>
  <c r="C8"/>
  <c r="C9" i="21"/>
  <c r="B10"/>
  <c r="B9"/>
  <c r="B9" i="22"/>
  <c r="B13" i="23"/>
  <c r="B17" i="22" s="1"/>
  <c r="B18"/>
  <c r="E9" i="21" l="1"/>
  <c r="E9" i="22"/>
  <c r="E10" i="21"/>
  <c r="B8" i="22"/>
  <c r="E8" s="1"/>
  <c r="B14" i="21"/>
  <c r="B10" i="22" l="1"/>
  <c r="B11" i="21"/>
  <c r="C10" i="22" l="1"/>
  <c r="D9"/>
  <c r="D10" i="21"/>
  <c r="E10" i="22" l="1"/>
  <c r="E25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<sst xmlns="http://schemas.openxmlformats.org/spreadsheetml/2006/main" count="99" uniqueCount="51">
  <si>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</si>
  <si>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</si>
  <si>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</si>
  <si>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</si>
  <si>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</si>
  <si>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</si>
  <si>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</si>
  <si>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</si>
  <si>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</si>
  <si>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</si>
  <si>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</si>
  <si>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</si>
  <si>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</si>
  <si>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</si>
  <si>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</si>
  <si>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</si>
  <si>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</si>
  <si>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</si>
  <si>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</si>
  <si>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</si>
  <si>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</si>
  <si>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</si>
  <si>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</si>
  <si>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</si>
  <si>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01.07.2019г. по 30.06.2020г.</t>
  </si>
  <si>
    <t xml:space="preserve">Переходящий остаток задолженности по дому на 01.07.2019г.                                          </t>
  </si>
  <si>
    <t xml:space="preserve">Переходящий остаток на 01.01.2020г.                                                                                                                               </t>
  </si>
  <si>
    <t>По текущему ремонту выполненному  во 2-м полугодии 2019 года.</t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</si>
  <si>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</si>
  <si>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</si>
  <si>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01.01.2020г.</t>
  </si>
  <si>
    <r>
      <t>7.92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</si>
  <si>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</si>
  <si>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адрес: ул. Ленинградская, д. 24</t>
  </si>
  <si>
    <r>
      <t>24.13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</si>
  <si>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1-е полугодие 2020г.</t>
  </si>
  <si>
    <t>Утвержденный тариф на содержание и текущий ремонт с 01.07.2019 г. по 30.06.2020г.</t>
  </si>
  <si>
    <t>Отчет за  2020г. по затратам на капитальный ремонт</t>
  </si>
  <si>
    <t>Утвержденный тариф на капитальный ремонт с 01.01.2020 г. по 31.12.2020г.</t>
  </si>
  <si>
    <t>Остаток денежных средств по капитальному ремонту на спец. счете дома на 01.01.2021г.</t>
  </si>
  <si>
    <t>Отчет о финансово-хозяйственной деятельности МКД за 2-е полугодие 2020г.</t>
  </si>
  <si>
    <t xml:space="preserve">Переходящий остаток задолженности по дому на 01.01.2020г.                                          В т.ч.                                                                                        </t>
  </si>
  <si>
    <t xml:space="preserve">Переходящий остаток на 01.07.2020г.                                                                                                                               </t>
  </si>
  <si>
    <t>Замена стояков ГВС</t>
  </si>
  <si>
    <t>Замена стояков ХВС</t>
  </si>
  <si>
    <t>Покраска дверей в подвал и перил</t>
  </si>
  <si>
    <t>Ремонт шахт 6м2</t>
  </si>
  <si>
    <t>Ремонт крыльца с облицовкой (1й подъезд)</t>
  </si>
  <si>
    <t>Замена участка ст. ХВС, ГВС (кв. 13, 10)</t>
  </si>
  <si>
    <t>Замена лежака ГВС и ХВС</t>
  </si>
  <si>
    <t>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</si>
</sst>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zoomScale="80" zoomScaleNormal="80" zoomScalePageLayoutView="85" workbookViewId="0">
      <selection activeCell="B15" sqref="B15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72" t="s">
        <v>35</v>
      </c>
      <c r="B3" s="72"/>
      <c r="C3" s="72"/>
      <c r="D3" s="73"/>
      <c r="E3" s="32"/>
    </row>
    <row r="4" spans="1:7" ht="19.2" customHeight="1">
      <c r="A4" s="74" t="s">
        <v>33</v>
      </c>
      <c r="B4" s="74"/>
      <c r="C4" s="74"/>
      <c r="D4" s="75"/>
      <c r="E4" s="32"/>
    </row>
    <row r="5" spans="1:7">
      <c r="A5" s="75"/>
      <c r="B5" s="76"/>
      <c r="C5" s="76"/>
      <c r="D5" s="76"/>
      <c r="E5" s="77"/>
    </row>
    <row r="6" spans="1:7" ht="60" customHeight="1">
      <c r="A6" s="83" t="s">
        <v>23</v>
      </c>
      <c r="B6" s="84"/>
      <c r="C6" s="64">
        <v>6473.4</v>
      </c>
      <c r="D6" s="25" t="s">
        <v>36</v>
      </c>
      <c r="E6" s="47" t="s">
        <v>34</v>
      </c>
    </row>
    <row r="7" spans="1:7">
      <c r="A7" s="78" t="s">
        <v>9</v>
      </c>
      <c r="B7" s="78"/>
      <c r="C7" s="78"/>
      <c r="D7" s="79" t="s">
        <v>10</v>
      </c>
      <c r="E7" s="79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816813.61199999996</v>
      </c>
      <c r="C9" s="15">
        <f>932243.18-29325.63-C10</f>
        <v>902406.3600000001</v>
      </c>
      <c r="D9" s="14" t="s">
        <v>3</v>
      </c>
      <c r="E9" s="15">
        <f>B9*2.5%+B9</f>
        <v>837233.9523</v>
      </c>
    </row>
    <row r="10" spans="1:7" s="10" customFormat="1" ht="27.6" customHeight="1">
      <c r="A10" s="14" t="s">
        <v>4</v>
      </c>
      <c r="B10" s="15">
        <f>C6*3.1*6</f>
        <v>120405.24</v>
      </c>
      <c r="C10" s="15">
        <v>511.19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937218.85199999996</v>
      </c>
      <c r="C11" s="17">
        <f>SUM(C9:C10)</f>
        <v>902917.55</v>
      </c>
      <c r="D11" s="16" t="s">
        <v>17</v>
      </c>
      <c r="E11" s="17">
        <f>SUM(E9:E10)</f>
        <v>837233.9523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80" t="s">
        <v>20</v>
      </c>
      <c r="B13" s="81"/>
      <c r="C13" s="82"/>
      <c r="D13" s="65" t="s">
        <v>7</v>
      </c>
      <c r="E13" s="65"/>
      <c r="F13" s="18"/>
      <c r="G13" s="18"/>
    </row>
    <row r="14" spans="1:7" s="6" customFormat="1" ht="64.8">
      <c r="A14" s="38" t="s">
        <v>41</v>
      </c>
      <c r="B14" s="37">
        <f>B15+B16</f>
        <v>756048.27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27</v>
      </c>
      <c r="B15" s="59">
        <v>332432.71000000002</v>
      </c>
      <c r="C15" s="31"/>
      <c r="D15" s="24" t="s">
        <v>19</v>
      </c>
      <c r="E15" s="19">
        <f>E11</f>
        <v>837233.9523</v>
      </c>
    </row>
    <row r="16" spans="1:7" ht="31.2">
      <c r="A16" s="13" t="s">
        <v>22</v>
      </c>
      <c r="B16" s="59">
        <v>423615.56</v>
      </c>
      <c r="C16" s="30"/>
      <c r="D16" s="16" t="s">
        <v>16</v>
      </c>
      <c r="E16" s="20">
        <f>E15</f>
        <v>837233.9523</v>
      </c>
      <c r="F16" s="21"/>
    </row>
    <row r="17" spans="1:10" ht="32.4">
      <c r="A17" s="45" t="s">
        <v>42</v>
      </c>
      <c r="B17" s="37">
        <f>B14+B11-C11</f>
        <v>790349.57199999993</v>
      </c>
      <c r="C17" s="31"/>
      <c r="D17" s="65" t="s">
        <v>8</v>
      </c>
      <c r="E17" s="65"/>
      <c r="J17" s="39"/>
    </row>
    <row r="18" spans="1:10" ht="16.2">
      <c r="A18" s="70" t="s">
        <v>20</v>
      </c>
      <c r="B18" s="70"/>
      <c r="C18" s="71"/>
      <c r="D18" s="38" t="s">
        <v>14</v>
      </c>
      <c r="E18" s="37" t="s">
        <v>13</v>
      </c>
    </row>
    <row r="19" spans="1:10" ht="43.2">
      <c r="A19" s="56" t="s">
        <v>30</v>
      </c>
      <c r="B19" s="55">
        <v>86952.94</v>
      </c>
      <c r="C19" s="52"/>
      <c r="D19" s="38"/>
      <c r="E19" s="37"/>
    </row>
    <row r="20" spans="1:10">
      <c r="A20" s="8"/>
      <c r="B20" s="60"/>
      <c r="C20" s="31"/>
      <c r="D20" s="16" t="s">
        <v>18</v>
      </c>
      <c r="E20" s="22">
        <v>0</v>
      </c>
    </row>
    <row r="21" spans="1:10">
      <c r="A21" s="8"/>
      <c r="B21" s="61"/>
      <c r="C21" s="31"/>
      <c r="D21" s="1"/>
    </row>
    <row r="22" spans="1:10">
      <c r="A22" s="68"/>
      <c r="B22" s="68"/>
      <c r="C22" s="31"/>
      <c r="D22" s="1"/>
    </row>
    <row r="23" spans="1:10">
      <c r="A23" s="67"/>
      <c r="B23" s="67"/>
      <c r="C23" s="31"/>
      <c r="D23" s="3"/>
    </row>
    <row r="24" spans="1:10">
      <c r="A24" s="66"/>
      <c r="B24" s="66"/>
      <c r="C24" s="8"/>
      <c r="D24" s="3"/>
      <c r="E24" s="4"/>
      <c r="F24" s="39"/>
    </row>
    <row r="25" spans="1:10">
      <c r="A25" s="66"/>
      <c r="B25" s="66"/>
      <c r="C25" s="8"/>
    </row>
    <row r="26" spans="1:10">
      <c r="A26" s="69"/>
      <c r="B26" s="69"/>
      <c r="C26" s="8"/>
    </row>
    <row r="27" spans="1:10">
      <c r="A27" s="66"/>
      <c r="B27" s="66"/>
      <c r="C27" s="8"/>
    </row>
    <row r="28" spans="1:10">
      <c r="A28" s="67"/>
      <c r="B28" s="67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A3:D3"/>
    <mergeCell ref="A4:D4"/>
    <mergeCell ref="D13:E13"/>
    <mergeCell ref="A5:E5"/>
    <mergeCell ref="A7:C7"/>
    <mergeCell ref="D7:E7"/>
    <mergeCell ref="A13:C13"/>
    <mergeCell ref="A6:B6"/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C14" sqref="C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72" t="s">
        <v>40</v>
      </c>
      <c r="B3" s="72"/>
      <c r="C3" s="72"/>
      <c r="D3" s="73"/>
      <c r="E3" s="32"/>
    </row>
    <row r="4" spans="1:10" ht="19.2" customHeight="1">
      <c r="A4" s="74" t="s">
        <v>33</v>
      </c>
      <c r="B4" s="74"/>
      <c r="C4" s="74"/>
      <c r="D4" s="75"/>
      <c r="E4" s="32"/>
    </row>
    <row r="5" spans="1:10" ht="60" customHeight="1">
      <c r="A5" s="83" t="s">
        <v>23</v>
      </c>
      <c r="B5" s="84"/>
      <c r="C5" s="48">
        <v>6473.4</v>
      </c>
      <c r="D5" s="25" t="s">
        <v>24</v>
      </c>
      <c r="E5" s="47" t="s">
        <v>34</v>
      </c>
    </row>
    <row r="6" spans="1:10">
      <c r="A6" s="78" t="s">
        <v>9</v>
      </c>
      <c r="B6" s="78"/>
      <c r="C6" s="78"/>
      <c r="D6" s="79" t="s">
        <v>10</v>
      </c>
      <c r="E6" s="79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C5*21.03*6</f>
        <v>816813.61200000008</v>
      </c>
      <c r="C8" s="15">
        <f>1003375.4-32100.15-C9</f>
        <v>970048.61</v>
      </c>
      <c r="D8" s="14" t="s">
        <v>3</v>
      </c>
      <c r="E8" s="15">
        <f>B8*3%+B8</f>
        <v>841318.02036000008</v>
      </c>
    </row>
    <row r="9" spans="1:10" s="11" customFormat="1" ht="23.4" customHeight="1">
      <c r="A9" s="14" t="s">
        <v>4</v>
      </c>
      <c r="B9" s="50">
        <f>C5*6*3.1</f>
        <v>120405.23999999999</v>
      </c>
      <c r="C9" s="15">
        <v>1226.6400000000001</v>
      </c>
      <c r="D9" s="14" t="str">
        <f t="shared" ref="D9" si="0">A9</f>
        <v>Текущий ремонт</v>
      </c>
      <c r="E9" s="15">
        <f>E24</f>
        <v>526545</v>
      </c>
    </row>
    <row r="10" spans="1:10" s="11" customFormat="1" ht="27.6" customHeight="1">
      <c r="A10" s="16" t="s">
        <v>17</v>
      </c>
      <c r="B10" s="51">
        <f>SUM(B8:B9)</f>
        <v>937218.85200000007</v>
      </c>
      <c r="C10" s="17">
        <f>SUM(C8:C9)</f>
        <v>971275.25</v>
      </c>
      <c r="D10" s="16" t="s">
        <v>17</v>
      </c>
      <c r="E10" s="17">
        <f>SUM(E8:E9)</f>
        <v>1367863.02036</v>
      </c>
    </row>
    <row r="11" spans="1:10" s="6" customFormat="1" ht="16.2">
      <c r="A11" s="80" t="s">
        <v>20</v>
      </c>
      <c r="B11" s="81"/>
      <c r="C11" s="82"/>
      <c r="D11" s="65" t="s">
        <v>7</v>
      </c>
      <c r="E11" s="65"/>
      <c r="G11" s="36"/>
    </row>
    <row r="12" spans="1:10" s="6" customFormat="1" ht="48.6">
      <c r="A12" s="38" t="s">
        <v>25</v>
      </c>
      <c r="B12" s="37">
        <f>'01.01-30.06'!B17</f>
        <v>790349.57199999993</v>
      </c>
      <c r="C12" s="31"/>
      <c r="D12" s="7" t="s">
        <v>14</v>
      </c>
      <c r="E12" s="19" t="s">
        <v>13</v>
      </c>
    </row>
    <row r="13" spans="1:10" ht="82.8">
      <c r="A13" s="45" t="s">
        <v>26</v>
      </c>
      <c r="B13" s="37">
        <f>B14+B15</f>
        <v>1042027.6940000001</v>
      </c>
      <c r="C13" s="31"/>
      <c r="D13" s="24" t="s">
        <v>19</v>
      </c>
      <c r="E13" s="19">
        <f>E8</f>
        <v>841318.02036000008</v>
      </c>
      <c r="F13" s="21"/>
    </row>
    <row r="14" spans="1:10" ht="46.8">
      <c r="A14" s="13" t="s">
        <v>27</v>
      </c>
      <c r="B14" s="59">
        <f>('01.01-30.06'!B15+'01.07-31.12'!E24)-('01.07-31.12'!B9+'01.01-30.06'!B10)</f>
        <v>618167.23</v>
      </c>
      <c r="C14" s="30"/>
      <c r="D14" s="16" t="s">
        <v>16</v>
      </c>
      <c r="E14" s="20">
        <f>E13</f>
        <v>841318.02036000008</v>
      </c>
      <c r="G14" s="39"/>
      <c r="J14" s="39"/>
    </row>
    <row r="15" spans="1:10">
      <c r="A15" s="13" t="s">
        <v>22</v>
      </c>
      <c r="B15" s="59">
        <f>'01.01-30.06'!B16+'01.01-30.06'!B11-'01.01-30.06'!C11+'01.07-31.12'!B10-'01.07-31.12'!C10</f>
        <v>423860.46400000015</v>
      </c>
      <c r="C15" s="31"/>
      <c r="D15" s="65" t="s">
        <v>8</v>
      </c>
      <c r="E15" s="65"/>
    </row>
    <row r="16" spans="1:10" ht="16.2">
      <c r="A16" s="70" t="s">
        <v>20</v>
      </c>
      <c r="B16" s="70"/>
      <c r="C16" s="71"/>
      <c r="D16" s="38" t="s">
        <v>14</v>
      </c>
      <c r="E16" s="37" t="s">
        <v>13</v>
      </c>
    </row>
    <row r="17" spans="1:6" ht="40.799999999999997" customHeight="1">
      <c r="A17" s="56" t="s">
        <v>32</v>
      </c>
      <c r="B17" s="20">
        <f>кап.ремонт!B13</f>
        <v>0</v>
      </c>
      <c r="C17" s="52"/>
      <c r="D17" s="49" t="s">
        <v>44</v>
      </c>
      <c r="E17" s="19">
        <v>102633</v>
      </c>
    </row>
    <row r="18" spans="1:6" ht="43.2">
      <c r="A18" s="56" t="s">
        <v>39</v>
      </c>
      <c r="B18" s="55">
        <f>кап.ремонт!B16</f>
        <v>780972.92</v>
      </c>
      <c r="C18" s="31"/>
      <c r="D18" s="49" t="s">
        <v>43</v>
      </c>
      <c r="E18" s="19">
        <v>320833</v>
      </c>
    </row>
    <row r="19" spans="1:6">
      <c r="A19" s="8"/>
      <c r="B19" s="8"/>
      <c r="C19" s="31"/>
      <c r="D19" s="49" t="s">
        <v>49</v>
      </c>
      <c r="E19" s="19">
        <v>50000</v>
      </c>
      <c r="F19" s="39"/>
    </row>
    <row r="20" spans="1:6">
      <c r="A20" s="8"/>
      <c r="B20" s="8"/>
      <c r="C20" s="31"/>
      <c r="D20" s="49" t="s">
        <v>45</v>
      </c>
      <c r="E20" s="19">
        <v>841</v>
      </c>
    </row>
    <row r="21" spans="1:6">
      <c r="A21" s="68"/>
      <c r="B21" s="68"/>
      <c r="C21" s="31"/>
      <c r="D21" s="49" t="s">
        <v>46</v>
      </c>
      <c r="E21" s="19">
        <v>1817</v>
      </c>
    </row>
    <row r="22" spans="1:6" ht="31.2">
      <c r="A22" s="67"/>
      <c r="B22" s="67"/>
      <c r="C22" s="31"/>
      <c r="D22" s="49" t="s">
        <v>47</v>
      </c>
      <c r="E22" s="19">
        <v>28848</v>
      </c>
      <c r="F22" s="39"/>
    </row>
    <row r="23" spans="1:6" ht="31.2">
      <c r="A23" s="66"/>
      <c r="B23" s="66"/>
      <c r="C23" s="31"/>
      <c r="D23" s="49" t="s">
        <v>48</v>
      </c>
      <c r="E23" s="19">
        <v>21573</v>
      </c>
    </row>
    <row r="24" spans="1:6">
      <c r="A24" s="66"/>
      <c r="B24" s="66"/>
      <c r="C24" s="8"/>
      <c r="D24" s="16" t="s">
        <v>18</v>
      </c>
      <c r="E24" s="22">
        <f>SUM(E17:E23)</f>
        <v>526545</v>
      </c>
    </row>
    <row r="25" spans="1:6">
      <c r="A25" s="69"/>
      <c r="B25" s="69"/>
      <c r="C25" s="8"/>
      <c r="D25" s="40" t="s">
        <v>6</v>
      </c>
      <c r="E25" s="41">
        <f>E10</f>
        <v>1367863.02036</v>
      </c>
    </row>
    <row r="26" spans="1:6">
      <c r="A26" s="66"/>
      <c r="B26" s="66"/>
      <c r="C26" s="8"/>
    </row>
    <row r="27" spans="1:6">
      <c r="A27" s="67"/>
      <c r="B27" s="67"/>
      <c r="C27" s="8"/>
    </row>
    <row r="28" spans="1:6" s="23" customFormat="1">
      <c r="A28" s="2"/>
      <c r="B28" s="2"/>
      <c r="C28" s="8"/>
      <c r="D28" s="2"/>
      <c r="E28" s="1"/>
      <c r="F28" s="39"/>
    </row>
    <row r="29" spans="1:6" ht="20.399999999999999" customHeight="1"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1:4" ht="21" customHeight="1">
      <c r="A33" s="2" t="s">
        <v>50</v>
      </c>
    </row>
    <row r="35" spans="1:4" ht="18.75" customHeight="1"/>
    <row r="36" spans="1:4" ht="31.95" customHeight="1"/>
    <row r="38" spans="1:4">
      <c r="C38" s="5"/>
    </row>
    <row r="43" spans="1:4">
      <c r="D43" s="3"/>
    </row>
  </sheetData>
  <mergeCells count="16"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10" workbookViewId="0">
      <selection activeCell="B16" sqref="B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 t="s">
        <v>1</v>
      </c>
      <c r="C1" s="27"/>
    </row>
    <row r="2" spans="1:3">
      <c r="A2" s="35"/>
      <c r="B2" s="34"/>
      <c r="C2" s="27"/>
    </row>
    <row r="3" spans="1:3" ht="75.599999999999994" customHeight="1">
      <c r="A3" s="72" t="s">
        <v>37</v>
      </c>
      <c r="B3" s="72"/>
      <c r="C3" s="72"/>
    </row>
    <row r="4" spans="1:3" ht="19.2" customHeight="1">
      <c r="A4" s="74" t="s">
        <v>33</v>
      </c>
      <c r="B4" s="74"/>
      <c r="C4" s="74"/>
    </row>
    <row r="5" spans="1:3" ht="60" customHeight="1">
      <c r="A5" s="25" t="s">
        <v>38</v>
      </c>
      <c r="B5" s="47" t="s">
        <v>31</v>
      </c>
      <c r="C5" s="1"/>
    </row>
    <row r="6" spans="1:3">
      <c r="A6" s="79" t="s">
        <v>10</v>
      </c>
      <c r="B6" s="79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50.4" customHeight="1">
      <c r="A8" s="65" t="s">
        <v>28</v>
      </c>
      <c r="B8" s="65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49"/>
      <c r="B11" s="19"/>
    </row>
    <row r="12" spans="1:3">
      <c r="A12" s="49"/>
      <c r="B12" s="19"/>
      <c r="C12" s="21"/>
    </row>
    <row r="13" spans="1:3" ht="31.2">
      <c r="A13" s="16" t="s">
        <v>29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53" t="s">
        <v>20</v>
      </c>
      <c r="B15" s="54"/>
      <c r="C15" s="1"/>
    </row>
    <row r="16" spans="1:3" ht="64.8">
      <c r="A16" s="29" t="s">
        <v>39</v>
      </c>
      <c r="B16" s="63">
        <v>780972.92</v>
      </c>
      <c r="C16" s="8"/>
    </row>
    <row r="17" spans="1:3">
      <c r="A17" s="66"/>
      <c r="B17" s="66"/>
      <c r="C17" s="8"/>
    </row>
    <row r="18" spans="1:3">
      <c r="A18" s="66"/>
      <c r="B18" s="66"/>
      <c r="C18" s="8"/>
    </row>
    <row r="19" spans="1:3">
      <c r="A19" s="69"/>
      <c r="B19" s="69"/>
    </row>
    <row r="20" spans="1:3">
      <c r="A20" s="66"/>
      <c r="B20" s="66"/>
    </row>
    <row r="21" spans="1:3">
      <c r="A21" s="67"/>
      <c r="B21" s="67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1:B21"/>
    <mergeCell ref="A18:B18"/>
    <mergeCell ref="A19:B19"/>
    <mergeCell ref="A20:B20"/>
    <mergeCell ref="A3:C3"/>
    <mergeCell ref="A4:C4"/>
    <mergeCell ref="A6:B6"/>
    <mergeCell ref="A8:B8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2021-05-05T11:49:07Z</dcterms:modified>
</cp:coreProperties>
</file>