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5" i="22"/>
  <c r="B14"/>
  <c r="B13" s="1"/>
  <c r="E22"/>
  <c r="C9" i="21"/>
  <c r="B9"/>
  <c r="B10"/>
  <c r="B14"/>
  <c r="B13" i="23"/>
  <c r="B9" i="22" l="1"/>
  <c r="B8"/>
  <c r="E8" s="1"/>
  <c r="B19"/>
  <c r="E9" i="21"/>
  <c r="B10" i="22" l="1"/>
  <c r="B18"/>
  <c r="B11" i="21" l="1"/>
  <c r="C10" i="22" l="1"/>
  <c r="D9"/>
  <c r="D10" i="21"/>
  <c r="E9" i="22" l="1"/>
  <c r="E10" s="1"/>
  <c r="E13" l="1"/>
  <c r="E14" s="1"/>
  <c r="E23"/>
  <c r="C11" i="21" l="1"/>
  <c r="B17" l="1"/>
  <c r="B12" i="22" s="1"/>
  <c r="E11" i="21"/>
  <c r="E15" s="1"/>
  <c r="E16" s="1"/>
</calcChain>
</file>

<file path=xl/sharedStrings.xml><?xml version="1.0" encoding="utf-8"?>
<sst xmlns="http://schemas.openxmlformats.org/spreadsheetml/2006/main" count="100" uniqueCount="52">
  <si>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</si>
  <si>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</si>
  <si>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</si>
  <si>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</si>
  <si>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</si>
  <si>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</si>
  <si>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</si>
  <si>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</si>
  <si>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</si>
  <si>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</si>
  <si>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</si>
  <si>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</si>
  <si>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</si>
  <si>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</si>
  <si>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</si>
  <si>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</si>
  <si>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</si>
  <si>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</si>
  <si>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</si>
  <si>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</si>
  <si>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</si>
  <si>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</si>
  <si>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</si>
  <si>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</si>
  <si>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</si>
  <si>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Расшифровка статьи расходов "Капитальный ремонт"</t>
  </si>
  <si>
    <t>Итого статья "Капитальный ремонт"</t>
  </si>
  <si>
    <t>адрес: ул. Гоголя, 48</t>
  </si>
  <si>
    <t xml:space="preserve">Переходящий остаток на 01.07.2019г.                                                                                                                               </t>
  </si>
  <si>
    <t>Утвержденный тариф на содержание и текущий ремонт с 01.07.2019г. по 30.06.2020г.</t>
  </si>
  <si>
    <t>По текущему ремонту выполненному  во 2-м полугодии 2019 года.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</si>
  <si>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</si>
  <si>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01.01.2020г.</t>
  </si>
  <si>
    <r>
      <t>26.28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</si>
  <si>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капитальный ремонт с 01.01.2020 г. по 31.12.2020г.</t>
  </si>
  <si>
    <t>Замена лежака холодного водоснабжения по капитальному ремонту</t>
  </si>
  <si>
    <t>Замена лежака горячего водоснабжения по капитальному ремонту</t>
  </si>
  <si>
    <t>Косметический ремонт подъездов по капитальному ремонту</t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</si>
  <si>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</si>
  <si>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1-е полугодие 2020г.</t>
  </si>
  <si>
    <t>Отчет о финансово-хозяйственной деятельности МКД за 2-е полугодие 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</si>
  <si>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</si>
  <si>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Переходящий остаток задолженности по дому на 01.07.2020г.                                          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</si>
  <si>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</si>
  <si>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2020года.</t>
  </si>
  <si>
    <t>Установка прожектора освещения 50 вт. (по заявлению)</t>
  </si>
  <si>
    <t>Сопротивление изоляции</t>
  </si>
  <si>
    <t>Ремонт распределительного щита</t>
  </si>
  <si>
    <t>Замена стояка канализации кв. №43, 47</t>
  </si>
  <si>
    <t>Замена стояков ГВС (отчет 18-19г.)</t>
  </si>
  <si>
    <t>Отчет за  2020г. по затратам на капитальный ремонт</t>
  </si>
  <si>
    <t>Утвержденный тариф на содержание и текущий ремонт с 01.07.2019 г. по 30.06.2020г.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</si>
</sst>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zoomScale="80" zoomScaleNormal="80" zoomScalePageLayoutView="85" workbookViewId="0">
      <selection activeCell="I9" sqref="I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6" t="s">
        <v>39</v>
      </c>
      <c r="B3" s="66"/>
      <c r="C3" s="66"/>
      <c r="D3" s="67"/>
      <c r="E3" s="33"/>
    </row>
    <row r="4" spans="1:7" ht="19.2" customHeight="1">
      <c r="A4" s="68" t="s">
        <v>27</v>
      </c>
      <c r="B4" s="68"/>
      <c r="C4" s="68"/>
      <c r="D4" s="69"/>
      <c r="E4" s="33"/>
    </row>
    <row r="5" spans="1:7">
      <c r="A5" s="69"/>
      <c r="B5" s="70"/>
      <c r="C5" s="70"/>
      <c r="D5" s="70"/>
      <c r="E5" s="71"/>
    </row>
    <row r="6" spans="1:7" ht="60" customHeight="1">
      <c r="A6" s="77" t="s">
        <v>23</v>
      </c>
      <c r="B6" s="78"/>
      <c r="C6" s="60">
        <v>3626.2</v>
      </c>
      <c r="D6" s="25" t="s">
        <v>51</v>
      </c>
      <c r="E6" s="50" t="s">
        <v>33</v>
      </c>
    </row>
    <row r="7" spans="1:7">
      <c r="A7" s="72" t="s">
        <v>9</v>
      </c>
      <c r="B7" s="72"/>
      <c r="C7" s="72"/>
      <c r="D7" s="73" t="s">
        <v>10</v>
      </c>
      <c r="E7" s="73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457553.91599999997</v>
      </c>
      <c r="C9" s="15">
        <f>509221.38-C10</f>
        <v>509221.38</v>
      </c>
      <c r="D9" s="14" t="s">
        <v>3</v>
      </c>
      <c r="E9" s="15">
        <f>B9*2.5%+B9</f>
        <v>468992.76389999996</v>
      </c>
    </row>
    <row r="10" spans="1:7" s="10" customFormat="1" ht="27.6" customHeight="1">
      <c r="A10" s="14" t="s">
        <v>4</v>
      </c>
      <c r="B10" s="15">
        <f>C6*5.25*6</f>
        <v>114225.29999999999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571779.21600000001</v>
      </c>
      <c r="C11" s="17">
        <f>SUM(C9:C10)</f>
        <v>509221.38</v>
      </c>
      <c r="D11" s="16" t="s">
        <v>17</v>
      </c>
      <c r="E11" s="17">
        <f>SUM(E9:E10)</f>
        <v>468992.76389999996</v>
      </c>
    </row>
    <row r="12" spans="1:7" s="11" customFormat="1" ht="27.6" customHeight="1">
      <c r="A12" s="45"/>
      <c r="B12" s="49"/>
      <c r="C12" s="49"/>
      <c r="D12" s="44"/>
      <c r="E12" s="46"/>
    </row>
    <row r="13" spans="1:7" s="12" customFormat="1" ht="20.399999999999999" customHeight="1">
      <c r="A13" s="74" t="s">
        <v>20</v>
      </c>
      <c r="B13" s="75"/>
      <c r="C13" s="76"/>
      <c r="D13" s="61" t="s">
        <v>7</v>
      </c>
      <c r="E13" s="61"/>
      <c r="F13" s="18"/>
      <c r="G13" s="18"/>
    </row>
    <row r="14" spans="1:7" s="6" customFormat="1" ht="64.8">
      <c r="A14" s="39" t="s">
        <v>41</v>
      </c>
      <c r="B14" s="38">
        <f>B15+B16</f>
        <v>290631.94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30</v>
      </c>
      <c r="B15" s="58">
        <v>-62475.07</v>
      </c>
      <c r="C15" s="32"/>
      <c r="D15" s="24" t="s">
        <v>19</v>
      </c>
      <c r="E15" s="19">
        <f>E11</f>
        <v>468992.76389999996</v>
      </c>
    </row>
    <row r="16" spans="1:7" ht="31.2">
      <c r="A16" s="13" t="s">
        <v>22</v>
      </c>
      <c r="B16" s="58">
        <v>353107.01</v>
      </c>
      <c r="C16" s="31"/>
      <c r="D16" s="16" t="s">
        <v>16</v>
      </c>
      <c r="E16" s="20">
        <f>E15</f>
        <v>468992.76389999996</v>
      </c>
      <c r="F16" s="21"/>
    </row>
    <row r="17" spans="1:10" ht="32.4">
      <c r="A17" s="48" t="s">
        <v>28</v>
      </c>
      <c r="B17" s="38">
        <f>B14+B11-C11</f>
        <v>353189.77599999995</v>
      </c>
      <c r="C17" s="32"/>
      <c r="D17" s="61" t="s">
        <v>8</v>
      </c>
      <c r="E17" s="61"/>
      <c r="J17" s="40"/>
    </row>
    <row r="18" spans="1:10" ht="16.2">
      <c r="A18" s="30"/>
      <c r="B18" s="21"/>
      <c r="C18" s="32"/>
      <c r="D18" s="39" t="s">
        <v>14</v>
      </c>
      <c r="E18" s="38" t="s">
        <v>13</v>
      </c>
    </row>
    <row r="19" spans="1:10" ht="16.2">
      <c r="A19" s="43" t="s">
        <v>20</v>
      </c>
      <c r="B19" s="57"/>
      <c r="C19" s="47"/>
      <c r="D19" s="39"/>
      <c r="E19" s="38"/>
    </row>
    <row r="20" spans="1:10" ht="64.8">
      <c r="A20" s="29" t="s">
        <v>32</v>
      </c>
      <c r="B20" s="59">
        <v>844534.97</v>
      </c>
      <c r="C20" s="32"/>
      <c r="D20" s="16" t="s">
        <v>18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64"/>
      <c r="B28" s="64"/>
      <c r="C28" s="8"/>
    </row>
    <row r="29" spans="1:10" s="23" customFormat="1">
      <c r="A29" s="63"/>
      <c r="B29" s="63"/>
      <c r="C29" s="8"/>
      <c r="D29" s="2"/>
      <c r="E29" s="1"/>
      <c r="F29" s="1"/>
    </row>
    <row r="30" spans="1:10" ht="20.399999999999999" customHeight="1">
      <c r="A30" s="62"/>
      <c r="B30" s="62"/>
      <c r="C30" s="8"/>
    </row>
    <row r="31" spans="1:10" ht="23.4" customHeight="1">
      <c r="A31" s="62"/>
      <c r="B31" s="62"/>
      <c r="C31" s="8"/>
    </row>
    <row r="32" spans="1:10" ht="33" customHeight="1">
      <c r="A32" s="65"/>
      <c r="B32" s="65"/>
      <c r="C32" s="8"/>
      <c r="F32" s="23"/>
    </row>
    <row r="33" spans="1:4">
      <c r="A33" s="62"/>
      <c r="B33" s="62"/>
    </row>
    <row r="34" spans="1:4" ht="21" customHeight="1">
      <c r="A34" s="63"/>
      <c r="B34" s="63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3:B33"/>
    <mergeCell ref="A34:B34"/>
    <mergeCell ref="A28:B28"/>
    <mergeCell ref="A29:B29"/>
    <mergeCell ref="A30:B30"/>
    <mergeCell ref="A31:B31"/>
    <mergeCell ref="A32:B32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I10" sqref="I1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6" t="s">
        <v>40</v>
      </c>
      <c r="B3" s="66"/>
      <c r="C3" s="66"/>
      <c r="D3" s="67"/>
      <c r="E3" s="33"/>
    </row>
    <row r="4" spans="1:10" ht="19.2" customHeight="1">
      <c r="A4" s="68" t="s">
        <v>27</v>
      </c>
      <c r="B4" s="68"/>
      <c r="C4" s="68"/>
      <c r="D4" s="69"/>
      <c r="E4" s="33"/>
    </row>
    <row r="5" spans="1:10" ht="60" customHeight="1">
      <c r="A5" s="77" t="s">
        <v>23</v>
      </c>
      <c r="B5" s="78"/>
      <c r="C5" s="53">
        <v>3626.2</v>
      </c>
      <c r="D5" s="25" t="s">
        <v>29</v>
      </c>
      <c r="E5" s="50" t="s">
        <v>33</v>
      </c>
    </row>
    <row r="6" spans="1:10">
      <c r="A6" s="72" t="s">
        <v>9</v>
      </c>
      <c r="B6" s="72"/>
      <c r="C6" s="72"/>
      <c r="D6" s="73" t="s">
        <v>10</v>
      </c>
      <c r="E6" s="73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5">
        <f>C5*21.03*6</f>
        <v>457553.91600000003</v>
      </c>
      <c r="C8" s="15">
        <v>589351.93000000005</v>
      </c>
      <c r="D8" s="14" t="s">
        <v>3</v>
      </c>
      <c r="E8" s="15">
        <f>B8*3%+B8</f>
        <v>471280.53348000004</v>
      </c>
    </row>
    <row r="9" spans="1:10" s="11" customFormat="1" ht="23.4" customHeight="1">
      <c r="A9" s="14" t="s">
        <v>4</v>
      </c>
      <c r="B9" s="55">
        <f>C5*5.25*6</f>
        <v>114225.29999999999</v>
      </c>
      <c r="C9" s="15">
        <v>44.56</v>
      </c>
      <c r="D9" s="14" t="str">
        <f t="shared" ref="D9" si="0">A9</f>
        <v>Текущий ремонт</v>
      </c>
      <c r="E9" s="15">
        <f>E22</f>
        <v>142869</v>
      </c>
    </row>
    <row r="10" spans="1:10" s="11" customFormat="1" ht="27.6" customHeight="1">
      <c r="A10" s="16" t="s">
        <v>17</v>
      </c>
      <c r="B10" s="56">
        <f>SUM(B8:B9)</f>
        <v>571779.21600000001</v>
      </c>
      <c r="C10" s="17">
        <f>SUM(C8:C9)</f>
        <v>589396.49000000011</v>
      </c>
      <c r="D10" s="16" t="s">
        <v>17</v>
      </c>
      <c r="E10" s="17">
        <f>SUM(E8:E9)</f>
        <v>614149.53347999998</v>
      </c>
    </row>
    <row r="11" spans="1:10" s="6" customFormat="1" ht="16.2">
      <c r="A11" s="74" t="s">
        <v>20</v>
      </c>
      <c r="B11" s="75"/>
      <c r="C11" s="76"/>
      <c r="D11" s="61" t="s">
        <v>7</v>
      </c>
      <c r="E11" s="61"/>
      <c r="G11" s="37"/>
    </row>
    <row r="12" spans="1:10" s="6" customFormat="1" ht="48.6">
      <c r="A12" s="39" t="s">
        <v>42</v>
      </c>
      <c r="B12" s="38">
        <f>'01.01-30.06'!B17</f>
        <v>353189.77599999995</v>
      </c>
      <c r="C12" s="32"/>
      <c r="D12" s="7" t="s">
        <v>14</v>
      </c>
      <c r="E12" s="19" t="s">
        <v>13</v>
      </c>
    </row>
    <row r="13" spans="1:10" ht="82.8">
      <c r="A13" s="48" t="s">
        <v>43</v>
      </c>
      <c r="B13" s="38">
        <f>B14+B15</f>
        <v>249990.90199999994</v>
      </c>
      <c r="C13" s="32"/>
      <c r="D13" s="24" t="s">
        <v>19</v>
      </c>
      <c r="E13" s="19">
        <f>E8</f>
        <v>471280.53348000004</v>
      </c>
      <c r="F13" s="21"/>
    </row>
    <row r="14" spans="1:10" ht="46.8">
      <c r="A14" s="13" t="s">
        <v>44</v>
      </c>
      <c r="B14" s="58">
        <f>('01.01-30.06'!B15+'01.07-31.12'!E22)-('01.07-31.12'!B9+'01.01-30.06'!B10)</f>
        <v>-148056.66999999998</v>
      </c>
      <c r="C14" s="31"/>
      <c r="D14" s="16" t="s">
        <v>16</v>
      </c>
      <c r="E14" s="20">
        <f>E13</f>
        <v>471280.53348000004</v>
      </c>
      <c r="J14" s="40"/>
    </row>
    <row r="15" spans="1:10">
      <c r="A15" s="13" t="s">
        <v>22</v>
      </c>
      <c r="B15" s="58">
        <f>'01.01-30.06'!B16+'01.01-30.06'!B11-'01.01-30.06'!C11+'01.07-31.12'!B10-'01.07-31.12'!C10</f>
        <v>398047.57199999993</v>
      </c>
      <c r="C15" s="32"/>
      <c r="D15" s="61" t="s">
        <v>8</v>
      </c>
      <c r="E15" s="61"/>
    </row>
    <row r="16" spans="1:10" ht="16.2">
      <c r="A16" s="1"/>
      <c r="B16" s="4"/>
      <c r="C16" s="32"/>
      <c r="D16" s="39" t="s">
        <v>14</v>
      </c>
      <c r="E16" s="38" t="s">
        <v>13</v>
      </c>
    </row>
    <row r="17" spans="1:6" ht="31.2">
      <c r="A17" s="43" t="s">
        <v>20</v>
      </c>
      <c r="B17" s="57"/>
      <c r="C17" s="47"/>
      <c r="D17" s="14" t="s">
        <v>45</v>
      </c>
      <c r="E17" s="19">
        <v>12000</v>
      </c>
    </row>
    <row r="18" spans="1:6" ht="32.4">
      <c r="A18" s="39" t="s">
        <v>24</v>
      </c>
      <c r="B18" s="59">
        <f>кап.ремонт!B13</f>
        <v>935903</v>
      </c>
      <c r="C18" s="32"/>
      <c r="D18" s="14" t="s">
        <v>46</v>
      </c>
      <c r="E18" s="19">
        <v>17397</v>
      </c>
    </row>
    <row r="19" spans="1:6" ht="75.599999999999994" customHeight="1">
      <c r="A19" s="29" t="s">
        <v>38</v>
      </c>
      <c r="B19" s="59">
        <f>кап.ремонт!B16</f>
        <v>237259.94</v>
      </c>
      <c r="C19" s="32"/>
      <c r="D19" s="14" t="s">
        <v>47</v>
      </c>
      <c r="E19" s="19">
        <v>4245</v>
      </c>
    </row>
    <row r="20" spans="1:6">
      <c r="A20" s="8"/>
      <c r="B20" s="8"/>
      <c r="C20" s="32"/>
      <c r="D20" s="14" t="s">
        <v>48</v>
      </c>
      <c r="E20" s="19">
        <v>1928</v>
      </c>
      <c r="F20" s="40"/>
    </row>
    <row r="21" spans="1:6">
      <c r="A21" s="8"/>
      <c r="B21" s="8"/>
      <c r="C21" s="32"/>
      <c r="D21" s="14" t="s">
        <v>49</v>
      </c>
      <c r="E21" s="19">
        <v>107299</v>
      </c>
    </row>
    <row r="22" spans="1:6" ht="15.6" customHeight="1">
      <c r="A22" s="8"/>
      <c r="B22" s="8"/>
      <c r="C22" s="32"/>
      <c r="D22" s="16" t="s">
        <v>18</v>
      </c>
      <c r="E22" s="22">
        <f>SUM(E17:E21)</f>
        <v>142869</v>
      </c>
    </row>
    <row r="23" spans="1:6">
      <c r="A23" s="8"/>
      <c r="B23" s="8"/>
      <c r="C23" s="32"/>
      <c r="D23" s="41" t="s">
        <v>6</v>
      </c>
      <c r="E23" s="42">
        <f>E10</f>
        <v>614149.53347999998</v>
      </c>
      <c r="F23" s="40"/>
    </row>
    <row r="24" spans="1:6">
      <c r="A24" s="8"/>
      <c r="B24" s="8"/>
      <c r="C24" s="8"/>
    </row>
    <row r="25" spans="1:6">
      <c r="A25" s="8"/>
      <c r="B25" s="8"/>
      <c r="C25" s="8"/>
    </row>
    <row r="26" spans="1:6">
      <c r="A26" s="8"/>
      <c r="B26" s="8"/>
      <c r="C26" s="8"/>
    </row>
    <row r="27" spans="1:6">
      <c r="A27" s="64"/>
      <c r="B27" s="64"/>
      <c r="C27" s="8"/>
    </row>
    <row r="28" spans="1:6" s="23" customFormat="1">
      <c r="A28" s="63"/>
      <c r="B28" s="63"/>
      <c r="C28" s="8"/>
      <c r="D28" s="2"/>
      <c r="E28" s="1"/>
      <c r="F28" s="1"/>
    </row>
    <row r="29" spans="1:6" ht="20.399999999999999" customHeight="1">
      <c r="A29" s="62"/>
      <c r="B29" s="62"/>
      <c r="C29" s="8"/>
    </row>
    <row r="30" spans="1:6" ht="23.4" customHeight="1">
      <c r="A30" s="62"/>
      <c r="B30" s="62"/>
      <c r="C30" s="8"/>
    </row>
    <row r="31" spans="1:6" ht="33" customHeight="1">
      <c r="A31" s="65"/>
      <c r="B31" s="65"/>
      <c r="C31" s="8"/>
      <c r="F31" s="23"/>
    </row>
    <row r="32" spans="1:6">
      <c r="A32" s="62"/>
      <c r="B32" s="62"/>
      <c r="C32" s="8"/>
    </row>
    <row r="33" spans="1:4" ht="21" customHeight="1">
      <c r="A33" s="63"/>
      <c r="B33" s="63"/>
    </row>
    <row r="35" spans="1:4" ht="18.75" customHeight="1"/>
    <row r="36" spans="1:4" ht="31.95" customHeight="1"/>
    <row r="38" spans="1:4">
      <c r="C38" s="5"/>
    </row>
    <row r="41" spans="1:4">
      <c r="D41" s="3"/>
    </row>
  </sheetData>
  <mergeCells count="15">
    <mergeCell ref="A28:B28"/>
    <mergeCell ref="A27:B27"/>
    <mergeCell ref="A5:B5"/>
    <mergeCell ref="A33:B33"/>
    <mergeCell ref="A32:B32"/>
    <mergeCell ref="A31:B31"/>
    <mergeCell ref="A30:B30"/>
    <mergeCell ref="A29:B29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12" sqref="A1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6"/>
      <c r="B2" s="35" t="s">
        <v>5</v>
      </c>
      <c r="C2" s="27"/>
    </row>
    <row r="3" spans="1:3" ht="75.599999999999994" customHeight="1">
      <c r="A3" s="66" t="s">
        <v>50</v>
      </c>
      <c r="B3" s="66"/>
      <c r="C3" s="66"/>
    </row>
    <row r="4" spans="1:3" ht="19.2" customHeight="1">
      <c r="A4" s="68" t="s">
        <v>27</v>
      </c>
      <c r="B4" s="68"/>
      <c r="C4" s="68"/>
    </row>
    <row r="5" spans="1:3" ht="60" customHeight="1">
      <c r="A5" s="25" t="s">
        <v>34</v>
      </c>
      <c r="B5" s="50" t="s">
        <v>31</v>
      </c>
      <c r="C5" s="1"/>
    </row>
    <row r="6" spans="1:3">
      <c r="A6" s="73" t="s">
        <v>10</v>
      </c>
      <c r="B6" s="73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1" t="s">
        <v>25</v>
      </c>
      <c r="B8" s="61"/>
    </row>
    <row r="9" spans="1:3" s="11" customFormat="1" ht="36" customHeight="1">
      <c r="A9" s="39" t="s">
        <v>14</v>
      </c>
      <c r="B9" s="38" t="s">
        <v>13</v>
      </c>
    </row>
    <row r="10" spans="1:3" s="6" customFormat="1" ht="46.8">
      <c r="A10" s="54" t="s">
        <v>35</v>
      </c>
      <c r="B10" s="19">
        <v>211357</v>
      </c>
    </row>
    <row r="11" spans="1:3" s="6" customFormat="1" ht="46.8">
      <c r="A11" s="54" t="s">
        <v>36</v>
      </c>
      <c r="B11" s="19">
        <v>241546</v>
      </c>
    </row>
    <row r="12" spans="1:3" s="6" customFormat="1" ht="46.8">
      <c r="A12" s="54" t="s">
        <v>37</v>
      </c>
      <c r="B12" s="19">
        <v>483000</v>
      </c>
    </row>
    <row r="13" spans="1:3" ht="31.2">
      <c r="A13" s="16" t="s">
        <v>26</v>
      </c>
      <c r="B13" s="22">
        <f>SUM(B10:B12)</f>
        <v>935903</v>
      </c>
      <c r="C13" s="21"/>
    </row>
    <row r="14" spans="1:3">
      <c r="A14" s="1"/>
      <c r="B14" s="1"/>
      <c r="C14" s="40"/>
    </row>
    <row r="15" spans="1:3" ht="16.2">
      <c r="A15" s="51" t="s">
        <v>20</v>
      </c>
      <c r="B15" s="52"/>
      <c r="C15" s="1"/>
    </row>
    <row r="16" spans="1:3" ht="64.8">
      <c r="A16" s="29" t="s">
        <v>38</v>
      </c>
      <c r="B16" s="59">
        <v>237259.94</v>
      </c>
      <c r="C16" s="1"/>
    </row>
    <row r="17" spans="1:3">
      <c r="A17" s="62"/>
      <c r="B17" s="62"/>
      <c r="C17" s="8"/>
    </row>
    <row r="18" spans="1:3">
      <c r="A18" s="62"/>
      <c r="B18" s="62"/>
      <c r="C18" s="8"/>
    </row>
    <row r="19" spans="1:3">
      <c r="A19" s="65"/>
      <c r="B19" s="65"/>
      <c r="C19" s="8"/>
    </row>
    <row r="20" spans="1:3">
      <c r="A20" s="62"/>
      <c r="B20" s="62"/>
    </row>
    <row r="21" spans="1:3">
      <c r="A21" s="63"/>
      <c r="B21" s="63"/>
    </row>
    <row r="25" spans="1:3">
      <c r="C25" s="5"/>
    </row>
    <row r="28" spans="1:3" s="23" customFormat="1">
      <c r="A28" s="2"/>
      <c r="B28" s="2"/>
      <c r="C28" s="2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2021-04-28T13:59:51Z</dcterms:modified>
</cp:coreProperties>
</file>